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75" yWindow="65146" windowWidth="11040" windowHeight="8790" activeTab="3"/>
  </bookViews>
  <sheets>
    <sheet name="Данные по МКД_АУК" sheetId="1" r:id="rId1"/>
    <sheet name="Данные по МКД_НУ" sheetId="2" r:id="rId2"/>
    <sheet name="Ниже перекрытия 1эт" sheetId="3" r:id="rId3"/>
    <sheet name="Между перекр 1эт и черд-го" sheetId="4" r:id="rId4"/>
    <sheet name="Выше чердач перекрытия" sheetId="5" r:id="rId5"/>
  </sheets>
  <externalReferences>
    <externalReference r:id="rId8"/>
    <externalReference r:id="rId9"/>
    <externalReference r:id="rId10"/>
  </externalReferences>
  <definedNames>
    <definedName name="_xlnm._FilterDatabase" localSheetId="4" hidden="1">'Выше чердач перекрытия'!$A$4:$AV$111</definedName>
    <definedName name="_xlnm._FilterDatabase" localSheetId="1" hidden="1">'Данные по МКД_НУ'!$A$3:$EG$55</definedName>
    <definedName name="_xlnm._FilterDatabase" localSheetId="3" hidden="1">'Между перекр 1эт и черд-го'!$A$3:$AK$110</definedName>
    <definedName name="_xlnm._FilterDatabase" localSheetId="2" hidden="1">'Ниже перекрытия 1эт'!$A$4:$AC$111</definedName>
    <definedName name="А_ОЖФ_КонструктивныеЭлементы">OFFSET('[2]ОЖФ_Перечисления'!IU$1,MATCH(OFFSET('[2]ОЖФ_КонструктивныеЭлементы'!$A$1,MATCH(INDIRECT(ADDRESS(ROW(),COLUMN()-1)),'[2]ОЖФ_КонструктивныеЭлементы'!#REF!,0)-1,2,1,1),'[2]ОЖФ_Перечисления'!#REF!,0)-1,2,COUNTIF('[2]ОЖФ_Перечисления'!#REF!,OFFSET('[2]ОЖФ_КонструктивныеЭлементы'!$A$1,MATCH(INDIRECT(ADDRESS(ROW(),COLUMN()-1)),'[2]ОЖФ_КонструктивныеЭлементы'!#REF!,0)-1,2,1,1)),1)</definedName>
    <definedName name="_xlnm.Print_Area" localSheetId="4">'Выше чердач перекрытия'!$E$1:$AU$110</definedName>
    <definedName name="_xlnm.Print_Area" localSheetId="0">'Данные по МКД_АУК'!$A$1:$AK$110</definedName>
    <definedName name="_xlnm.Print_Area" localSheetId="1">'Данные по МКД_НУ'!$E$1:$DI$54</definedName>
    <definedName name="ОЖФ_МКД">OFFSET('[1]ОЖФ_МКД'!$B$2:$B$65524,,,COUNTA('[1]ОЖФ_МКД'!$B$2:$B$65524))</definedName>
  </definedNames>
  <calcPr fullCalcOnLoad="1"/>
</workbook>
</file>

<file path=xl/comments1.xml><?xml version="1.0" encoding="utf-8"?>
<comments xmlns="http://schemas.openxmlformats.org/spreadsheetml/2006/main">
  <authors>
    <author>Xsenia</author>
    <author>Светлана</author>
    <author>Пользователь Windows</author>
    <author>YaSD</author>
  </authors>
  <commentList>
    <comment ref="M86" authorId="0">
      <text>
        <r>
          <rPr>
            <sz val="11"/>
            <rFont val="Calibri"/>
            <family val="2"/>
          </rPr>
          <t>Есть кадастровый № по данному адресу у аптеки 74:03:1001020:19</t>
        </r>
        <r>
          <rPr>
            <sz val="11"/>
            <rFont val="Calibri"/>
            <family val="2"/>
          </rPr>
          <t xml:space="preserve">
</t>
        </r>
      </text>
    </comment>
    <comment ref="N25" authorId="1">
      <text>
        <r>
          <rPr>
            <sz val="11"/>
            <rFont val="Calibri"/>
            <family val="2"/>
          </rPr>
          <t xml:space="preserve">Межевой план
</t>
        </r>
      </text>
    </comment>
    <comment ref="O39" authorId="1">
      <text>
        <r>
          <rPr>
            <sz val="11"/>
            <rFont val="Calibri"/>
            <family val="2"/>
          </rPr>
          <t>Межевой план</t>
        </r>
      </text>
    </comment>
    <comment ref="O58" authorId="1">
      <text>
        <r>
          <rPr>
            <sz val="11"/>
            <rFont val="Calibri"/>
            <family val="2"/>
          </rPr>
          <t xml:space="preserve">Межевой план
</t>
        </r>
        <r>
          <rPr>
            <sz val="11"/>
            <rFont val="Calibri"/>
            <family val="2"/>
          </rPr>
          <t xml:space="preserve">
</t>
        </r>
      </text>
    </comment>
    <comment ref="O17" authorId="1">
      <text>
        <r>
          <rPr>
            <sz val="11"/>
            <rFont val="Calibri"/>
            <family val="2"/>
          </rPr>
          <t>Межевой план</t>
        </r>
        <r>
          <rPr>
            <sz val="11"/>
            <rFont val="Calibri"/>
            <family val="2"/>
          </rPr>
          <t xml:space="preserve">
</t>
        </r>
      </text>
    </comment>
    <comment ref="O26" authorId="1">
      <text>
        <r>
          <rPr>
            <sz val="11"/>
            <rFont val="Calibri"/>
            <family val="2"/>
          </rPr>
          <t xml:space="preserve">Межевой план
</t>
        </r>
        <r>
          <rPr>
            <sz val="11"/>
            <rFont val="Calibri"/>
            <family val="2"/>
          </rPr>
          <t xml:space="preserve">
</t>
        </r>
      </text>
    </comment>
    <comment ref="O13" authorId="1">
      <text>
        <r>
          <rPr>
            <sz val="11"/>
            <rFont val="Calibri"/>
            <family val="2"/>
          </rPr>
          <t>Межевой план</t>
        </r>
        <r>
          <rPr>
            <sz val="11"/>
            <rFont val="Calibri"/>
            <family val="2"/>
          </rPr>
          <t xml:space="preserve">
</t>
        </r>
      </text>
    </comment>
    <comment ref="O10" authorId="1">
      <text>
        <r>
          <rPr>
            <sz val="11"/>
            <rFont val="Calibri"/>
            <family val="2"/>
          </rPr>
          <t>Межевой план</t>
        </r>
        <r>
          <rPr>
            <sz val="11"/>
            <rFont val="Calibri"/>
            <family val="2"/>
          </rPr>
          <t xml:space="preserve">
</t>
        </r>
      </text>
    </comment>
    <comment ref="N40" authorId="1">
      <text>
        <r>
          <rPr>
            <sz val="11"/>
            <rFont val="Calibri"/>
            <family val="2"/>
          </rPr>
          <t xml:space="preserve">Придомовая территория
</t>
        </r>
      </text>
    </comment>
    <comment ref="N109" authorId="1">
      <text>
        <r>
          <rPr>
            <sz val="11"/>
            <rFont val="Calibri"/>
            <family val="2"/>
          </rPr>
          <t xml:space="preserve">Придомовая территория
</t>
        </r>
      </text>
    </comment>
    <comment ref="DG56" authorId="1">
      <text>
        <r>
          <rPr>
            <sz val="11"/>
            <rFont val="Calibri"/>
            <family val="2"/>
          </rPr>
          <t xml:space="preserve">В расчете класс А
</t>
        </r>
      </text>
    </comment>
    <comment ref="DG57" authorId="1">
      <text>
        <r>
          <rPr>
            <sz val="11"/>
            <rFont val="Calibri"/>
            <family val="2"/>
          </rPr>
          <t>В расчете класс С</t>
        </r>
      </text>
    </comment>
    <comment ref="AO103" authorId="2">
      <text>
        <r>
          <rPr>
            <b/>
            <sz val="9"/>
            <rFont val="Tahoma"/>
            <family val="2"/>
          </rPr>
          <t xml:space="preserve">27.01.2020 Наумова сказала, что дали неверные данные раньше. Было 2,9 м2
</t>
        </r>
        <r>
          <rPr>
            <sz val="9"/>
            <rFont val="Tahoma"/>
            <family val="2"/>
          </rPr>
          <t xml:space="preserve">
</t>
        </r>
      </text>
    </comment>
    <comment ref="AQ103" authorId="2">
      <text>
        <r>
          <rPr>
            <b/>
            <sz val="9"/>
            <rFont val="Tahoma"/>
            <family val="2"/>
          </rPr>
          <t>27.01.2020 Наумова сказала, что дали неверные данные раньше. Было 208,6 м2</t>
        </r>
        <r>
          <rPr>
            <sz val="9"/>
            <rFont val="Tahoma"/>
            <family val="2"/>
          </rPr>
          <t xml:space="preserve">
</t>
        </r>
      </text>
    </comment>
    <comment ref="AJ22" authorId="2">
      <text>
        <r>
          <rPr>
            <b/>
            <sz val="9"/>
            <rFont val="Tahoma"/>
            <family val="2"/>
          </rPr>
          <t>По техпаспорту: 5- надземных и 1 - подземный этаж</t>
        </r>
        <r>
          <rPr>
            <sz val="9"/>
            <rFont val="Tahoma"/>
            <family val="2"/>
          </rPr>
          <t xml:space="preserve">
</t>
        </r>
      </text>
    </comment>
    <comment ref="AL53" authorId="3">
      <text>
        <r>
          <rPr>
            <b/>
            <sz val="9"/>
            <rFont val="Tahoma"/>
            <family val="2"/>
          </rPr>
          <t xml:space="preserve">дом с кап рем
</t>
        </r>
        <r>
          <rPr>
            <sz val="9"/>
            <rFont val="Tahoma"/>
            <family val="2"/>
          </rPr>
          <t xml:space="preserve">
</t>
        </r>
      </text>
    </comment>
    <comment ref="AL83" authorId="3">
      <text>
        <r>
          <rPr>
            <b/>
            <sz val="9"/>
            <rFont val="Tahoma"/>
            <family val="2"/>
          </rPr>
          <t xml:space="preserve">дом с кап рем
</t>
        </r>
        <r>
          <rPr>
            <sz val="9"/>
            <rFont val="Tahoma"/>
            <family val="2"/>
          </rPr>
          <t xml:space="preserve">
</t>
        </r>
      </text>
    </comment>
    <comment ref="AL99" authorId="3">
      <text>
        <r>
          <rPr>
            <sz val="9"/>
            <rFont val="Tahoma"/>
            <family val="2"/>
          </rPr>
          <t xml:space="preserve">дом с кап рем
</t>
        </r>
      </text>
    </comment>
  </commentList>
</comments>
</file>

<file path=xl/comments2.xml><?xml version="1.0" encoding="utf-8"?>
<comments xmlns="http://schemas.openxmlformats.org/spreadsheetml/2006/main">
  <authors>
    <author>Xsenia</author>
    <author>SD</author>
    <author>Пользователь Windows</author>
  </authors>
  <commentList>
    <comment ref="BN42" authorId="0">
      <text>
        <r>
          <rPr>
            <sz val="11"/>
            <rFont val="Calibri"/>
            <family val="2"/>
          </rPr>
          <t>Xsenia:</t>
        </r>
        <r>
          <rPr>
            <sz val="11"/>
            <rFont val="Calibri"/>
            <family val="2"/>
          </rPr>
          <t xml:space="preserve">
Чердака нет</t>
        </r>
      </text>
    </comment>
    <comment ref="BN143" authorId="0">
      <text>
        <r>
          <rPr>
            <sz val="11"/>
            <rFont val="Calibri"/>
            <family val="2"/>
          </rPr>
          <t>Xsenia:</t>
        </r>
        <r>
          <rPr>
            <sz val="11"/>
            <rFont val="Calibri"/>
            <family val="2"/>
          </rPr>
          <t xml:space="preserve">
Чердака нет</t>
        </r>
      </text>
    </comment>
    <comment ref="V11" authorId="1">
      <text>
        <r>
          <rPr>
            <sz val="11"/>
            <rFont val="Calibri"/>
            <family val="2"/>
          </rPr>
          <t xml:space="preserve">М/э деревянные
</t>
        </r>
      </text>
    </comment>
    <comment ref="DA4" authorId="2">
      <text>
        <r>
          <rPr>
            <b/>
            <sz val="9"/>
            <rFont val="Tahoma"/>
            <family val="2"/>
          </rPr>
          <t>Выведен по требованию ГЖИ в 2021г.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ПТО</author>
  </authors>
  <commentList>
    <comment ref="G68" authorId="0">
      <text>
        <r>
          <rPr>
            <sz val="11"/>
            <rFont val="Calibri"/>
            <family val="2"/>
          </rPr>
          <t xml:space="preserve">ИТП 33кв.м.
</t>
        </r>
        <r>
          <rPr>
            <sz val="11"/>
            <rFont val="Calibri"/>
            <family val="2"/>
          </rPr>
          <t xml:space="preserve">
</t>
        </r>
      </text>
    </comment>
    <comment ref="G56" authorId="0">
      <text>
        <r>
          <rPr>
            <sz val="11"/>
            <rFont val="Calibri"/>
            <family val="2"/>
          </rPr>
          <t xml:space="preserve">ИТП
</t>
        </r>
      </text>
    </comment>
    <comment ref="G57" authorId="0">
      <text>
        <r>
          <rPr>
            <sz val="11"/>
            <rFont val="Calibri"/>
            <family val="2"/>
          </rPr>
          <t xml:space="preserve">итп
</t>
        </r>
        <r>
          <rPr>
            <sz val="11"/>
            <rFont val="Calibri"/>
            <family val="2"/>
          </rPr>
          <t xml:space="preserve">
</t>
        </r>
      </text>
    </comment>
    <comment ref="G109" authorId="0">
      <text>
        <r>
          <rPr>
            <sz val="11"/>
            <rFont val="Calibri"/>
            <family val="2"/>
          </rPr>
          <t xml:space="preserve">итп
</t>
        </r>
        <r>
          <rPr>
            <sz val="11"/>
            <rFont val="Calibr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<sst xmlns="http://schemas.openxmlformats.org/spreadsheetml/2006/main" count="11809" uniqueCount="1109">
  <si>
    <t>№ п/п</t>
  </si>
  <si>
    <t>Адрес дома</t>
  </si>
  <si>
    <t>Состояние дома</t>
  </si>
  <si>
    <t>Придомовая территория, кв.м.</t>
  </si>
  <si>
    <t>Системы отопления</t>
  </si>
  <si>
    <t>Система горячего водоснабжения</t>
  </si>
  <si>
    <t>Система холодного водоснабжения</t>
  </si>
  <si>
    <t>Система газоснабжения</t>
  </si>
  <si>
    <t>Населенный пункт</t>
  </si>
  <si>
    <t>улица</t>
  </si>
  <si>
    <t>№ дома</t>
  </si>
  <si>
    <t>адрес</t>
  </si>
  <si>
    <t>Способ управления</t>
  </si>
  <si>
    <t>Тип дома</t>
  </si>
  <si>
    <t>Год постройки</t>
  </si>
  <si>
    <t>Материал перекрытий</t>
  </si>
  <si>
    <t>Общая степень износа</t>
  </si>
  <si>
    <t>Степень износа фундамента</t>
  </si>
  <si>
    <t>Степень износа несущих стен</t>
  </si>
  <si>
    <t>Степень износа перекрытий</t>
  </si>
  <si>
    <t>Год проведения последнего капитального ремонта</t>
  </si>
  <si>
    <t>Год проведения последнего капитального ремонта кровли</t>
  </si>
  <si>
    <t>Сведения о подвале</t>
  </si>
  <si>
    <t>Год проведения последнего капитального ремонта подвальных помещений</t>
  </si>
  <si>
    <t>Кол-во подъездов</t>
  </si>
  <si>
    <t>Кол-во лифтов</t>
  </si>
  <si>
    <t>Кол-во квартир</t>
  </si>
  <si>
    <t>Кол-во этажей</t>
  </si>
  <si>
    <t>тамбуры</t>
  </si>
  <si>
    <t>коридоры</t>
  </si>
  <si>
    <t>лестничные клетки</t>
  </si>
  <si>
    <t>колясочные</t>
  </si>
  <si>
    <t>помещения обслуживающего персонала (консьерж, вахтер)</t>
  </si>
  <si>
    <t>ИТОГО</t>
  </si>
  <si>
    <t>S 
у подъездов</t>
  </si>
  <si>
    <t>S проезда</t>
  </si>
  <si>
    <t>S газона</t>
  </si>
  <si>
    <t>S площ. (дет, хоз)</t>
  </si>
  <si>
    <t>S общая</t>
  </si>
  <si>
    <t>Тип</t>
  </si>
  <si>
    <t>Количество элеваторных узлов системы отопления</t>
  </si>
  <si>
    <t>Количество общедомовых приборов учета отопления</t>
  </si>
  <si>
    <t>Отпуск отопления производится</t>
  </si>
  <si>
    <t>Количество точек ввода горячей воды</t>
  </si>
  <si>
    <t>Количество общедомовых приборов учета горячей воды</t>
  </si>
  <si>
    <t>Отпуск горячей воды производится</t>
  </si>
  <si>
    <t>Количество точек ввода холодной воды</t>
  </si>
  <si>
    <t>Количество общедомовых приборов учета холодной воды</t>
  </si>
  <si>
    <t>Отпуск холодной воды производится</t>
  </si>
  <si>
    <t>Вид системы газоснабжения</t>
  </si>
  <si>
    <t>Количество общедомовых приборов учета газа</t>
  </si>
  <si>
    <t>Отпуск газа производится</t>
  </si>
  <si>
    <t>г. Аша</t>
  </si>
  <si>
    <t>ООО "АУК"</t>
  </si>
  <si>
    <t>мкд</t>
  </si>
  <si>
    <t>Ж/б плита</t>
  </si>
  <si>
    <t>-</t>
  </si>
  <si>
    <t>Эксплуатируется</t>
  </si>
  <si>
    <t>центральное</t>
  </si>
  <si>
    <t>по нормативу или по индивид. ПУ</t>
  </si>
  <si>
    <t>централизованное</t>
  </si>
  <si>
    <t>по нормативу</t>
  </si>
  <si>
    <t>по общедомовым ПУ</t>
  </si>
  <si>
    <t>Сбор.ж/б</t>
  </si>
  <si>
    <t>отсутствует</t>
  </si>
  <si>
    <t>Вавилова</t>
  </si>
  <si>
    <t>Кирова</t>
  </si>
  <si>
    <t>Деревянные</t>
  </si>
  <si>
    <t>Отсутствует</t>
  </si>
  <si>
    <t>по нормативуили по индивид. ПУ</t>
  </si>
  <si>
    <t>по общедомовым  ПУ</t>
  </si>
  <si>
    <t>55а</t>
  </si>
  <si>
    <t>Красногвардейская</t>
  </si>
  <si>
    <t>не поставляется</t>
  </si>
  <si>
    <t>Ленина</t>
  </si>
  <si>
    <t>15а</t>
  </si>
  <si>
    <t>36а</t>
  </si>
  <si>
    <t>40а</t>
  </si>
  <si>
    <t>Ленина д.45</t>
  </si>
  <si>
    <t>автономный</t>
  </si>
  <si>
    <t>Некрасова</t>
  </si>
  <si>
    <t>2а</t>
  </si>
  <si>
    <t>Нелюбина</t>
  </si>
  <si>
    <t>Озимина</t>
  </si>
  <si>
    <t>по  общедовомым ПУ</t>
  </si>
  <si>
    <t>Озимина д.14</t>
  </si>
  <si>
    <t>17а</t>
  </si>
  <si>
    <t>30а</t>
  </si>
  <si>
    <t>43а</t>
  </si>
  <si>
    <t>Озимина д.43а</t>
  </si>
  <si>
    <t>59а</t>
  </si>
  <si>
    <t>Петра Еремеева</t>
  </si>
  <si>
    <t>Советская</t>
  </si>
  <si>
    <t>21а</t>
  </si>
  <si>
    <t>Толстого</t>
  </si>
  <si>
    <t>Уфимская</t>
  </si>
  <si>
    <t>ИТОГО:</t>
  </si>
  <si>
    <t>Директор ООО "АУК"</t>
  </si>
  <si>
    <t>____________________</t>
  </si>
  <si>
    <t>Бахмутова Е.Н.</t>
  </si>
  <si>
    <t>Начальник ЭО</t>
  </si>
  <si>
    <t>Туманова Ю.В.</t>
  </si>
  <si>
    <t xml:space="preserve">отсутствует </t>
  </si>
  <si>
    <t>Код дома по ФИАС</t>
  </si>
  <si>
    <t>c054de99-bd4a-4389-97eb-92aa9d4cf80c</t>
  </si>
  <si>
    <t>5d043afe-2684-4b72-914c-6a753a9a8912</t>
  </si>
  <si>
    <t>73e67a28-3269-4eb1-a45f-2cf16343642d</t>
  </si>
  <si>
    <t>162a4af7-ab36-4786-8e79-661155a98e7e</t>
  </si>
  <si>
    <t>3b9ededf-e80b-4d6d-969b-bcf7a0f4bfcd</t>
  </si>
  <si>
    <t>96f0b0f3-170a-4d6f-ac50-44e34aeb75a2</t>
  </si>
  <si>
    <t>69e9eb2e-bd0b-4f2c-9b1a-bdf79ef58b1a</t>
  </si>
  <si>
    <t>7e9f4271-4db9-4bbc-b57e-5cacc414b43b</t>
  </si>
  <si>
    <t>dd3d39bb-4bd2-4f1c-a0cb-78762a3b7e45</t>
  </si>
  <si>
    <t>7a93384b-30a6-4d63-a6e4-5ffd3d50a2f1</t>
  </si>
  <si>
    <t>ac8c4eb6-a294-4590-82bb-78298f1eeb04</t>
  </si>
  <si>
    <t>c58227b4-6465-4185-b79d-c30c702bcdeb</t>
  </si>
  <si>
    <t>347491ab-abf6-46b7-9959-1f6fbe4134e7</t>
  </si>
  <si>
    <t>eace5c38-0191-4a19-ab8f-92f83c78652d</t>
  </si>
  <si>
    <t>c39c974a-a94b-4c47-86dc-e13fb62d4092</t>
  </si>
  <si>
    <t>4817a4b1-9504-493d-a106-4d053170d11b</t>
  </si>
  <si>
    <t>02434a05-bbce-4c0b-bebc-9397a71a8e52</t>
  </si>
  <si>
    <t>4a2428eb-4e80-4cf2-919e-026a8a98e80b</t>
  </si>
  <si>
    <t>f71aa5af-15c3-45af-843d-bd114816f458</t>
  </si>
  <si>
    <t>e3c6a0a1-72a4-41f8-b90b-12b55fcb3300</t>
  </si>
  <si>
    <t>dc5faed5-ae23-4a86-8f4f-d5ee6677a261</t>
  </si>
  <si>
    <t>c89360db-d64e-4765-a126-8bc8c171dbe9</t>
  </si>
  <si>
    <t>c11f92f3-15ff-40ef-8593-d90dbdf03165</t>
  </si>
  <si>
    <t>0e40d758-ff03-4d72-8160-2e8e40fd7a9b</t>
  </si>
  <si>
    <t>bf99f544-524f-4fe6-b217-d5a8f0b05883</t>
  </si>
  <si>
    <t>8b44fad5-b882-4878-b437-87f6f1f52686</t>
  </si>
  <si>
    <t>4299573f-a8de-4f3f-90c0-4813b119d704</t>
  </si>
  <si>
    <t>c0317440-42f2-475c-9762-276944b3691b</t>
  </si>
  <si>
    <t>250ef8cc-1a89-4d75-9b77-8321180d7a31</t>
  </si>
  <si>
    <t>61965518-f5a9-462e-b8b3-3ca62177e2bd</t>
  </si>
  <si>
    <t>ff60f850-700b-4887-8ce0-0e3b99d07d24</t>
  </si>
  <si>
    <t>b8dd0a3e-2227-40f8-a703-76aa00d67818</t>
  </si>
  <si>
    <t>3efb3864-fb36-4298-b8b5-c96f5394911a</t>
  </si>
  <si>
    <t>9feb1f97-fdac-42c8-afcd-0daff63c33d0</t>
  </si>
  <si>
    <t>8e3aa284-e6fd-4332-909c-8d64c3b6050a</t>
  </si>
  <si>
    <t>1f06b89e-f2f7-4b28-b756-f0e2105b23e2</t>
  </si>
  <si>
    <t>79fab62e-6c62-4faf-9d02-f430136bc51d</t>
  </si>
  <si>
    <t>159b1e18-e71a-452e-9a0b-41309fb351f7</t>
  </si>
  <si>
    <t>70e37405-6350-4ac2-aa8b-125d06e5da74</t>
  </si>
  <si>
    <t>3ddeac37-85fd-4adf-af3d-72c2e4063f6b</t>
  </si>
  <si>
    <t>e7d682db-6361-4ffd-9bdc-143bcc8a61d9</t>
  </si>
  <si>
    <t>5ba99490-9dd4-452f-8cad-793eee6b4bba</t>
  </si>
  <si>
    <t>735d3b8e-015f-4822-a8a2-0c3d94041a65</t>
  </si>
  <si>
    <t>8196f099-8472-42ca-a9cb-bf0c1e3c241c</t>
  </si>
  <si>
    <t>1999e499-211b-4e63-a6e8-55bba1dba2a6</t>
  </si>
  <si>
    <t>aa5e6846-4d42-4535-bf9e-367dd542d3c0</t>
  </si>
  <si>
    <t>07f49200-7335-4e2b-9378-ee397ff2248c</t>
  </si>
  <si>
    <t>b973245e-ca80-4503-9b2a-08baf45c81c0</t>
  </si>
  <si>
    <t>9fbf6895-3c30-4134-aa1f-7e20c586af8c</t>
  </si>
  <si>
    <t>0beefc66-2e82-4621-bc60-2b95c25f9613</t>
  </si>
  <si>
    <t>17cf35bc-3987-4149-a53f-b44753e83ba3</t>
  </si>
  <si>
    <t>67e994e9-ee4f-49ed-a54b-8529e973cec9</t>
  </si>
  <si>
    <t>3b70acb0-93b3-453a-a71d-3dd9717577ec</t>
  </si>
  <si>
    <t>e3de5d2b-9ca1-4177-b4cf-954888bd3381</t>
  </si>
  <si>
    <t>6af8a025-d6a8-45d3-945f-c6064b5b4235</t>
  </si>
  <si>
    <t>6daa11e0-8cf9-4c8a-a823-df217a875f0e</t>
  </si>
  <si>
    <t>8d082a1e-f470-4ae6-8e5a-a350861c294c</t>
  </si>
  <si>
    <t>33f69dd8-3ef1-44b4-b6e3-340e43fbe787</t>
  </si>
  <si>
    <t>d14f09b1-a67f-4e42-a422-25a545e33b55</t>
  </si>
  <si>
    <t>48682529-ccc3-47b1-943a-09c683227558</t>
  </si>
  <si>
    <t>d9f331d7-c361-42c4-942f-3a30d4d45a25</t>
  </si>
  <si>
    <t>e61f93a6-225b-4cd2-a5a4-02662c136853</t>
  </si>
  <si>
    <t>4160d9d6-b9cd-492c-9d9e-bdf9ba3253d5</t>
  </si>
  <si>
    <t>28d96061-144e-4992-a398-4b0b069f0eee</t>
  </si>
  <si>
    <t>2639e3b8-ce55-4420-b05a-60195aca60c0</t>
  </si>
  <si>
    <t>1f0f2e1a-449b-43ad-b743-514f4fa398e3</t>
  </si>
  <si>
    <t>05c0bc93-c325-47bd-838b-f21108b19846</t>
  </si>
  <si>
    <t>cfd5e108-46fa-444b-b945-62c139e08746</t>
  </si>
  <si>
    <t>921ce70c-80d0-4c65-adb2-9276e0ad498a</t>
  </si>
  <si>
    <t>1ecf2204-fb58-4485-8238-d301213b5b28</t>
  </si>
  <si>
    <t>3d24ea5d-e006-4cb5-a1db-88e0f6f99d1f</t>
  </si>
  <si>
    <t>9d018611-3770-4f4e-a769-e68ce0b78149</t>
  </si>
  <si>
    <t>65a38150-1b68-461e-a280-84a07421e0a7</t>
  </si>
  <si>
    <t>3b294e10-9d00-43f6-abe1-efa2a7007b54</t>
  </si>
  <si>
    <t>21e9067c-c5ce-4730-a20a-55b666cef04c</t>
  </si>
  <si>
    <t>34376b52-b765-4dcd-977e-eda4b5f09be7</t>
  </si>
  <si>
    <t>cd3d7456-b6e5-4475-8e5f-e27696948ec5</t>
  </si>
  <si>
    <t>db2eb108-91f4-486d-a90e-7297f4409819</t>
  </si>
  <si>
    <t>ec64935e-3abf-47be-b847-0b3a85577908</t>
  </si>
  <si>
    <t>24123070-a4b5-466a-bbcd-e496c4d164ca</t>
  </si>
  <si>
    <t>925cde2c-0d82-47ed-a6dc-ee4e32078a70</t>
  </si>
  <si>
    <t>78bd2f40-e85e-47b0-8cd1-69fa870e021c</t>
  </si>
  <si>
    <t>349229d2-0a05-4d05-8854-d973247796db</t>
  </si>
  <si>
    <t>00c5fff1-820d-4ef8-ac60-3dda15a12d2b</t>
  </si>
  <si>
    <t>61be8a74-94f1-403e-87da-b41dd1761614</t>
  </si>
  <si>
    <t>7e74b08c-46b8-4639-98f1-c405755f4c21</t>
  </si>
  <si>
    <t>6cfff318-31d6-4b56-a7ba-0d2a64e76814</t>
  </si>
  <si>
    <t>da7e101d-5d2a-4c93-ba2a-4bc2619ed24f</t>
  </si>
  <si>
    <t>fdb6e525-bebe-4687-93b5-fc4f12211c44</t>
  </si>
  <si>
    <t>d9c70a92-311d-414d-bf70-5f5872fc1454</t>
  </si>
  <si>
    <t>bcd4666a-03c8-4f6c-9cf1-49978d7dfc9d</t>
  </si>
  <si>
    <t>9e5a423c-2aef-4f38-86df-cec45e3d3e1f</t>
  </si>
  <si>
    <t>c9b7ccc2-303b-4ff3-a16f-ca52d1423445</t>
  </si>
  <si>
    <t>9ff72a05-da40-4414-afe4-25244191a4be</t>
  </si>
  <si>
    <t>b14b6edd-d488-4480-a9d8-67091ace4d56</t>
  </si>
  <si>
    <t>d21d5c05-4988-452a-9024-5d3228e83f35</t>
  </si>
  <si>
    <t>aae7cf2e-3b68-4dd9-8994-335544dd6947</t>
  </si>
  <si>
    <t>67e22a1d-f9e7-4e83-b273-edbe14023aa6</t>
  </si>
  <si>
    <t>fe1096e5-f7ae-4567-8f26-18635c4add19</t>
  </si>
  <si>
    <t>f7773330-04c8-4dba-8ef2-63ca97d6a46c</t>
  </si>
  <si>
    <t>12ec93da-59b9-4abf-9c81-6d088d448f73</t>
  </si>
  <si>
    <t>Кадастровый номер здания</t>
  </si>
  <si>
    <t>74:03:1001015:56</t>
  </si>
  <si>
    <t>74:03:1001015:63</t>
  </si>
  <si>
    <t>74:03:1001015:78</t>
  </si>
  <si>
    <t>74:03:1001015:55</t>
  </si>
  <si>
    <t>74:03:1001022:61</t>
  </si>
  <si>
    <t>74:03:1006001:31</t>
  </si>
  <si>
    <t>74:03:1002008:109</t>
  </si>
  <si>
    <t>74:03:1001018:21</t>
  </si>
  <si>
    <t>74:03:1001021:36</t>
  </si>
  <si>
    <t>74:03:1001025:43</t>
  </si>
  <si>
    <t>74:03:1001006:90</t>
  </si>
  <si>
    <t>74:03:1001008:19</t>
  </si>
  <si>
    <t>74:03:1001003:65</t>
  </si>
  <si>
    <t>74:03:1004003:103</t>
  </si>
  <si>
    <t>74:03:1004003:101</t>
  </si>
  <si>
    <t>74:03:1004002:177</t>
  </si>
  <si>
    <t>74:03:1001002:13</t>
  </si>
  <si>
    <t>74:03:1004002:181</t>
  </si>
  <si>
    <t>74:03:1004005:17</t>
  </si>
  <si>
    <t>74:03:1004003:87</t>
  </si>
  <si>
    <t>74:03:1004014:28</t>
  </si>
  <si>
    <t>13201436-59df-4934-8304-15f038b67f8e</t>
  </si>
  <si>
    <t>3e6bbd9b-5fa6-4dac-805d-cc473065eb04</t>
  </si>
  <si>
    <t>не был</t>
  </si>
  <si>
    <t>Водоотведение</t>
  </si>
  <si>
    <t>3539f728-b87d-4301-9e50-fdfb96ec03e5</t>
  </si>
  <si>
    <t>Кадастровый номер земельного участка</t>
  </si>
  <si>
    <t>74:03:1001022:20</t>
  </si>
  <si>
    <t>74:03:1001005:16</t>
  </si>
  <si>
    <t>74:03:1001015:39</t>
  </si>
  <si>
    <t>74:03:1001022:19</t>
  </si>
  <si>
    <t>74:03:1001009:11</t>
  </si>
  <si>
    <t>74:03:1001015:37</t>
  </si>
  <si>
    <t>74:03:1001006:35</t>
  </si>
  <si>
    <t>74:03:1001006:43</t>
  </si>
  <si>
    <t>74:03:1001006:33</t>
  </si>
  <si>
    <t>74:03:1001015:35</t>
  </si>
  <si>
    <t>74:03:1001015:25</t>
  </si>
  <si>
    <t xml:space="preserve">74:03:1001015:38 </t>
  </si>
  <si>
    <t xml:space="preserve">74:03:1001022:155 </t>
  </si>
  <si>
    <t xml:space="preserve">74:03:1001017:34 </t>
  </si>
  <si>
    <t xml:space="preserve">74:03:1001022:56 </t>
  </si>
  <si>
    <t xml:space="preserve">74:03:1001018:12 </t>
  </si>
  <si>
    <t xml:space="preserve">74:03:1001022:22 </t>
  </si>
  <si>
    <t xml:space="preserve">74:03:1006012:3 </t>
  </si>
  <si>
    <t xml:space="preserve">74:03:1002008:1 </t>
  </si>
  <si>
    <t xml:space="preserve">74:03:1001006:34 </t>
  </si>
  <si>
    <t xml:space="preserve">74:03:1002007:23 </t>
  </si>
  <si>
    <t xml:space="preserve">74:03:1001015:22 </t>
  </si>
  <si>
    <t xml:space="preserve">74:03:1001015:23 </t>
  </si>
  <si>
    <t xml:space="preserve">74:03:1001015:24 </t>
  </si>
  <si>
    <t xml:space="preserve">74:03:1001007:13 </t>
  </si>
  <si>
    <t xml:space="preserve">74:03:1001007:15 </t>
  </si>
  <si>
    <t xml:space="preserve">74:03:1001017:31 </t>
  </si>
  <si>
    <t xml:space="preserve">74:03:1001007:14 </t>
  </si>
  <si>
    <t>74:03:1001010:21</t>
  </si>
  <si>
    <t>74:03:1001018:11</t>
  </si>
  <si>
    <t>74:03:1001001:17</t>
  </si>
  <si>
    <t>74:03:1001001:18</t>
  </si>
  <si>
    <t>74:03:1001011:7</t>
  </si>
  <si>
    <t>74:03:1001001:20</t>
  </si>
  <si>
    <t>74:03:1001012:12</t>
  </si>
  <si>
    <t>74:03:1001015:26</t>
  </si>
  <si>
    <t>74:03:1001006:38</t>
  </si>
  <si>
    <t>74:03:1001005:18</t>
  </si>
  <si>
    <t>74:03:1001015:34</t>
  </si>
  <si>
    <t>74:03:1001013:12</t>
  </si>
  <si>
    <t>74:03:1001004:8</t>
  </si>
  <si>
    <t>74:03:1001015:27</t>
  </si>
  <si>
    <t>74:03:1001015:30</t>
  </si>
  <si>
    <t>74:03:1001006:39</t>
  </si>
  <si>
    <t>74:03:1001015:31</t>
  </si>
  <si>
    <t>74:03:1001006:40</t>
  </si>
  <si>
    <t>74:03:1001006:41</t>
  </si>
  <si>
    <t>74:03:1001017:32</t>
  </si>
  <si>
    <t>74:03:1001017:35</t>
  </si>
  <si>
    <t>74:03:1001017:36</t>
  </si>
  <si>
    <t>74:03:1001007:16</t>
  </si>
  <si>
    <t>74:03:1001017:37</t>
  </si>
  <si>
    <t>74:03:1001009:7</t>
  </si>
  <si>
    <t>74:03:1001018:13</t>
  </si>
  <si>
    <t>74:03:1001018:18</t>
  </si>
  <si>
    <t>74:03:1001017:46</t>
  </si>
  <si>
    <t>74:03:1005001:13</t>
  </si>
  <si>
    <t>74:03:1001010:22</t>
  </si>
  <si>
    <t>74:03:1001009:6</t>
  </si>
  <si>
    <t>74:03:1001009:9</t>
  </si>
  <si>
    <t>74:03:1001010:23</t>
  </si>
  <si>
    <t>74:03:1001006:44</t>
  </si>
  <si>
    <t>74:03:1001006:45</t>
  </si>
  <si>
    <t>74:03:1001013:13</t>
  </si>
  <si>
    <t>74:03:1001006:46</t>
  </si>
  <si>
    <t>74:03:1001015:32</t>
  </si>
  <si>
    <t>74:03:1001015:33</t>
  </si>
  <si>
    <t>74:03:1001014:9</t>
  </si>
  <si>
    <t>74:03:1001014:11</t>
  </si>
  <si>
    <t>74:03:1001020:15</t>
  </si>
  <si>
    <t xml:space="preserve">74:03:1001023:4 </t>
  </si>
  <si>
    <t xml:space="preserve">74:03:1001023:5 </t>
  </si>
  <si>
    <t xml:space="preserve">74:03:1001023:6 </t>
  </si>
  <si>
    <t xml:space="preserve">74:03:1001025:9 </t>
  </si>
  <si>
    <t xml:space="preserve">74:03:1001021:346 </t>
  </si>
  <si>
    <t xml:space="preserve">74:03:1001012:1 </t>
  </si>
  <si>
    <t xml:space="preserve">74:03:1001002:12 </t>
  </si>
  <si>
    <t xml:space="preserve">74:03:1001002:11 </t>
  </si>
  <si>
    <t xml:space="preserve">74:03:1001011:8 </t>
  </si>
  <si>
    <t xml:space="preserve">74:03:1001014:2 </t>
  </si>
  <si>
    <t xml:space="preserve">74:03:1001006:32 </t>
  </si>
  <si>
    <t xml:space="preserve">74:03:1001008:17  </t>
  </si>
  <si>
    <t>74:03:1001001:19</t>
  </si>
  <si>
    <t>74:03:1001001:21</t>
  </si>
  <si>
    <t xml:space="preserve">74:03:1001006:48 </t>
  </si>
  <si>
    <t>не известно</t>
  </si>
  <si>
    <t xml:space="preserve">74:03:1001020:9 </t>
  </si>
  <si>
    <t xml:space="preserve">74:03:1001021:15  </t>
  </si>
  <si>
    <t xml:space="preserve">74:03:1001020:10 </t>
  </si>
  <si>
    <t xml:space="preserve">74:03:1001014:12 </t>
  </si>
  <si>
    <t xml:space="preserve">74:03:1001004:11 </t>
  </si>
  <si>
    <t>Серия, тип проекта</t>
  </si>
  <si>
    <t>1-447</t>
  </si>
  <si>
    <t>кирпич</t>
  </si>
  <si>
    <t>панели</t>
  </si>
  <si>
    <t>дерево</t>
  </si>
  <si>
    <t>кирп-шл/блок</t>
  </si>
  <si>
    <t>шлакоблок</t>
  </si>
  <si>
    <t>крупный блок</t>
  </si>
  <si>
    <t>блоки бетон</t>
  </si>
  <si>
    <t>панели(облегчен плита)</t>
  </si>
  <si>
    <t>панели(крупн.блок)</t>
  </si>
  <si>
    <t>ПОДВАЛ</t>
  </si>
  <si>
    <t>Архитектурное решение (цоколь, подвал, подполье)</t>
  </si>
  <si>
    <t>Колличество подвальных окон</t>
  </si>
  <si>
    <t>Тип входа в подвал</t>
  </si>
  <si>
    <t>ОТМОСТКА</t>
  </si>
  <si>
    <t>Материал отмостки</t>
  </si>
  <si>
    <t>Ширина отмостки</t>
  </si>
  <si>
    <t>бетон</t>
  </si>
  <si>
    <t>Год проведения последнего кап ремонта</t>
  </si>
  <si>
    <t>ФУНДАМЕНТ</t>
  </si>
  <si>
    <t>НАРУЖНЫЕ ЭЛЕМЕНТЫ КОНСТРУКЦИЙ</t>
  </si>
  <si>
    <t>Материал подвальных окон</t>
  </si>
  <si>
    <t>Подвальные окна</t>
  </si>
  <si>
    <t>Наружные стены</t>
  </si>
  <si>
    <t>Внутренняя отделка</t>
  </si>
  <si>
    <t>Материал наруж стен подвала</t>
  </si>
  <si>
    <t>Высота цоколя от уровня земли</t>
  </si>
  <si>
    <t>Материал отделки цоколя</t>
  </si>
  <si>
    <t>штукатурка</t>
  </si>
  <si>
    <t>сборный</t>
  </si>
  <si>
    <t xml:space="preserve">нет </t>
  </si>
  <si>
    <t>Полы по грунту</t>
  </si>
  <si>
    <t>Тип перекрытия</t>
  </si>
  <si>
    <t>Материал отделки потлка подвального помещения</t>
  </si>
  <si>
    <t>Материал перекрытия</t>
  </si>
  <si>
    <t>ВНУТРЕННИЕ ЭЛЕМЕНТЫ КОНСТРУКЦИИ</t>
  </si>
  <si>
    <t>грунт</t>
  </si>
  <si>
    <t>сборное</t>
  </si>
  <si>
    <t>без отделки</t>
  </si>
  <si>
    <t>ж/б плиты</t>
  </si>
  <si>
    <t>Объем фундамента</t>
  </si>
  <si>
    <t>Конструктивное решение крыши (с чердаком, без чердака)</t>
  </si>
  <si>
    <t>Тип чердачной кровли (проходной, не проходной)</t>
  </si>
  <si>
    <t>проходной</t>
  </si>
  <si>
    <t>КОНСТРУКЦИЯ КРОВЛИ</t>
  </si>
  <si>
    <t>Колличество трапов</t>
  </si>
  <si>
    <t>Длина ограждения кровли</t>
  </si>
  <si>
    <t>Материал снегозадержателей</t>
  </si>
  <si>
    <t>Материал трапов</t>
  </si>
  <si>
    <t>Материал ендовы</t>
  </si>
  <si>
    <t>Колличество водоприемных воронок</t>
  </si>
  <si>
    <t>КРОВЕЛЬНЫЕ ЭЛЕМЕНТЫ</t>
  </si>
  <si>
    <t>скатная</t>
  </si>
  <si>
    <t>плоская</t>
  </si>
  <si>
    <t>Материал утеплителя</t>
  </si>
  <si>
    <t>Пароизоляция-материал</t>
  </si>
  <si>
    <t>Тип кровли</t>
  </si>
  <si>
    <t>КРОВЕЛЬНЫЙ ПИРОГ</t>
  </si>
  <si>
    <t>шлак</t>
  </si>
  <si>
    <t>ТИП конструкции кровли</t>
  </si>
  <si>
    <t>Тип крыши (Вентилир, невентилир, с теплым черд, с холод черд)</t>
  </si>
  <si>
    <t>Вид несущей части</t>
  </si>
  <si>
    <t>Тип основания покрытия</t>
  </si>
  <si>
    <t>Материал мауэрлата</t>
  </si>
  <si>
    <t>Материал основания покрытия</t>
  </si>
  <si>
    <t>КОНСТРУКЦИЯ НЕСУЩЕЙ ЧАСТИ</t>
  </si>
  <si>
    <t>СТРОПИЛЬНЫЕ НОГИ</t>
  </si>
  <si>
    <t>СТОЙКИ</t>
  </si>
  <si>
    <t>Колличество</t>
  </si>
  <si>
    <t>Материал</t>
  </si>
  <si>
    <t>ПОКРЫТИЕ</t>
  </si>
  <si>
    <t>Дерево</t>
  </si>
  <si>
    <t>Оцинковка</t>
  </si>
  <si>
    <t>Толщина утеплителя, м</t>
  </si>
  <si>
    <t>ФОРМА КРЫШИ</t>
  </si>
  <si>
    <t>Колличество выходов на крышу</t>
  </si>
  <si>
    <t>ВЫХОДЫ НА КРЫШУ</t>
  </si>
  <si>
    <t>Тип выхода на крышу (Слух.окно, лифтовое, будка)</t>
  </si>
  <si>
    <t>Входы в чердачное помещение</t>
  </si>
  <si>
    <t>Тип входа</t>
  </si>
  <si>
    <t>Перекрытия</t>
  </si>
  <si>
    <t>Люк деревянный</t>
  </si>
  <si>
    <t>Утепляющие слои</t>
  </si>
  <si>
    <t>керамзит и шлак</t>
  </si>
  <si>
    <t>ЧЕРДАЧНЫЕ ПОМЕЩЕНИЯ</t>
  </si>
  <si>
    <t>Тип водостока (внутренний, организованный, неорганиз-ный)</t>
  </si>
  <si>
    <t>ж/б сборный</t>
  </si>
  <si>
    <t>Материал окон (Пластик, дерево, алюмин)</t>
  </si>
  <si>
    <t>Колличество окон</t>
  </si>
  <si>
    <t>ОКНА</t>
  </si>
  <si>
    <t>Материал ограждений балконов</t>
  </si>
  <si>
    <t>Общее колличество балконов и лождий</t>
  </si>
  <si>
    <t>Колличество балконов</t>
  </si>
  <si>
    <t>Колличество лоджий</t>
  </si>
  <si>
    <t>БАЛКОНЫ И ЛОДЖИИ</t>
  </si>
  <si>
    <t>Материал входной площадки</t>
  </si>
  <si>
    <t>Материал козырька</t>
  </si>
  <si>
    <t>Колличество наружних дверей</t>
  </si>
  <si>
    <t>Материал лестницы</t>
  </si>
  <si>
    <t>сборные ж/б плиты</t>
  </si>
  <si>
    <t>Монолит ж/б</t>
  </si>
  <si>
    <t>Материал покрытия козырька</t>
  </si>
  <si>
    <t>Материал наружной двери (метал, деревян)</t>
  </si>
  <si>
    <t>НАРУЖНЫЕ ВХОДЫ В ЗДАНИЕ</t>
  </si>
  <si>
    <t>Длина межпаенльных швов, м.п.</t>
  </si>
  <si>
    <t>ПЕРЕКРЫТИЯ</t>
  </si>
  <si>
    <t>ФАСАД</t>
  </si>
  <si>
    <t>Материал пола</t>
  </si>
  <si>
    <t>дер</t>
  </si>
  <si>
    <t>бет/линол</t>
  </si>
  <si>
    <t>дер/линол</t>
  </si>
  <si>
    <t>сбор ж/б</t>
  </si>
  <si>
    <t>Сбор ж/б плита</t>
  </si>
  <si>
    <t>S отмостки</t>
  </si>
  <si>
    <t>S отделки ЦОКОЛЯ</t>
  </si>
  <si>
    <t>S подвальных помещений (включая помещения подвала и техподполье) , м2</t>
  </si>
  <si>
    <t>S перекрытий, м2</t>
  </si>
  <si>
    <t>S фасада общая, м2</t>
  </si>
  <si>
    <t>S фасада оштукатуренная, м2</t>
  </si>
  <si>
    <t>S фасада неоштукатуренная, м2</t>
  </si>
  <si>
    <t>S фасада панельная, м2</t>
  </si>
  <si>
    <t>S остекления мест общего пользования (дерево) , м2</t>
  </si>
  <si>
    <t>S остекления мест общего пользования (пластик) , м2</t>
  </si>
  <si>
    <t>S индивидуального остекления (дерево) , м2</t>
  </si>
  <si>
    <t>S индивидуального остекления (пластик) , м2</t>
  </si>
  <si>
    <t>S оконных проемов</t>
  </si>
  <si>
    <t>S</t>
  </si>
  <si>
    <t>S ЧЕРДАКА</t>
  </si>
  <si>
    <t>S кровли общая, м2</t>
  </si>
  <si>
    <t>S кровли шиферная скатная, м2</t>
  </si>
  <si>
    <t>S кровли металлическая скатная, м2</t>
  </si>
  <si>
    <t>S кровли иная скатная, м2</t>
  </si>
  <si>
    <t>S кровли плоская, м2</t>
  </si>
  <si>
    <t>S застройки</t>
  </si>
  <si>
    <t>S помещений, входящих в состав общего имущества, кв.м.</t>
  </si>
  <si>
    <t>S земельного участка</t>
  </si>
  <si>
    <t>Общая S дома</t>
  </si>
  <si>
    <t>Общая S жилых и нежилых помещений дома</t>
  </si>
  <si>
    <t>Общая жилая S помещений дома</t>
  </si>
  <si>
    <t>S нежилых помещений дома, кв.м.</t>
  </si>
  <si>
    <t>ПЕРЕГОРОДКИ</t>
  </si>
  <si>
    <t>Окраска по штукатурке</t>
  </si>
  <si>
    <t xml:space="preserve">дерево </t>
  </si>
  <si>
    <t>кирп</t>
  </si>
  <si>
    <t>Материал стен несущих</t>
  </si>
  <si>
    <r>
      <t xml:space="preserve">Материал </t>
    </r>
    <r>
      <rPr>
        <sz val="11"/>
        <rFont val="Calibri"/>
        <family val="2"/>
      </rPr>
      <t>отделки</t>
    </r>
    <r>
      <rPr>
        <sz val="11"/>
        <rFont val="Calibri"/>
        <family val="2"/>
      </rPr>
      <t xml:space="preserve"> перегородок, несущик и ненесущих стен</t>
    </r>
  </si>
  <si>
    <t>шл+кирп</t>
  </si>
  <si>
    <t>ж/б панели</t>
  </si>
  <si>
    <t>шл</t>
  </si>
  <si>
    <t>оцинков</t>
  </si>
  <si>
    <t>Надстенный</t>
  </si>
  <si>
    <t>шифер</t>
  </si>
  <si>
    <t>металл</t>
  </si>
  <si>
    <t>Деревянный</t>
  </si>
  <si>
    <t>рулон</t>
  </si>
  <si>
    <t>неорганиз.</t>
  </si>
  <si>
    <t>организован</t>
  </si>
  <si>
    <t>внутрен.</t>
  </si>
  <si>
    <t>вентилир. /хол.черд.</t>
  </si>
  <si>
    <t>Метал черн</t>
  </si>
  <si>
    <t>есть</t>
  </si>
  <si>
    <t>нет</t>
  </si>
  <si>
    <t>Материал желоба (только на организ водостоке)</t>
  </si>
  <si>
    <t>Материал конька (только скатные крыши)</t>
  </si>
  <si>
    <t>Тип желоба (только скатные крыши)</t>
  </si>
  <si>
    <t>Материал водоприемной воронки (только организован водосток)</t>
  </si>
  <si>
    <t>Открытие парапета (только мягкие крыши)</t>
  </si>
  <si>
    <t>совмещённая</t>
  </si>
  <si>
    <t>ленточный</t>
  </si>
  <si>
    <t>столбовой</t>
  </si>
  <si>
    <t>Тип фундамента (ленточный,сплошной,столбовой)</t>
  </si>
  <si>
    <t>Материал фундамента (дерево,сборный ж/б, монолит ж/б)</t>
  </si>
  <si>
    <t>бутовый бетон</t>
  </si>
  <si>
    <t>Стояки системы отопления, пог.м.</t>
  </si>
  <si>
    <t>Разводящие магистрали системы отопления, пог.м.</t>
  </si>
  <si>
    <t>Внутренняя ливневая канализация, пог.м.</t>
  </si>
  <si>
    <t>Внутренний трубопровод канализации до первого отвода к вантехническим приборам, пог.м.</t>
  </si>
  <si>
    <t>Ответвление от стояков до 1-го отключ устройства, располож на ответв стояков, пог.м.</t>
  </si>
  <si>
    <t>Разводящие магистрали трубопровода горячего водоснабжения, пог.м.</t>
  </si>
  <si>
    <t>Стояки горячего водоснабжения, пог.м.</t>
  </si>
  <si>
    <t>Разводящие магистрали трубопровода холодного водоснабжения, пог.м.</t>
  </si>
  <si>
    <t>Стояки холодного водоснабжения, пог.м.</t>
  </si>
  <si>
    <t>мастичная</t>
  </si>
  <si>
    <t>4-ёх скатная (вальмовая)</t>
  </si>
  <si>
    <t>ондуллин</t>
  </si>
  <si>
    <t>шл/блок</t>
  </si>
  <si>
    <t>блоки круп.</t>
  </si>
  <si>
    <t>Материал наружних стен</t>
  </si>
  <si>
    <t>Дерев+ж/б плита</t>
  </si>
  <si>
    <t>электрощитовые</t>
  </si>
  <si>
    <t>бойлерные (внутри МКД)</t>
  </si>
  <si>
    <t>насосные (внутри МКД)</t>
  </si>
  <si>
    <t>машинные отделения (лифтовое хозяйство)</t>
  </si>
  <si>
    <t>лифтовые кабины</t>
  </si>
  <si>
    <t>метал</t>
  </si>
  <si>
    <t>Система электроснабжения</t>
  </si>
  <si>
    <t>Количество точек ввода электроэнергии</t>
  </si>
  <si>
    <t>Наличие общедомовых приборов учета электроэнергии</t>
  </si>
  <si>
    <t>74:03:1001016:105</t>
  </si>
  <si>
    <t>Уникальный номер в ГИС ЖКХ</t>
  </si>
  <si>
    <t>yOP00531</t>
  </si>
  <si>
    <t>TMP00237</t>
  </si>
  <si>
    <t>aOE00258</t>
  </si>
  <si>
    <t>KCA00237</t>
  </si>
  <si>
    <t>pyA00519</t>
  </si>
  <si>
    <t>EEy00508</t>
  </si>
  <si>
    <t>OXT00264</t>
  </si>
  <si>
    <t>PxT00253</t>
  </si>
  <si>
    <t>xMC00249</t>
  </si>
  <si>
    <t>COy00542</t>
  </si>
  <si>
    <t>ycT00509</t>
  </si>
  <si>
    <t>BcK00277</t>
  </si>
  <si>
    <t>yBX00519</t>
  </si>
  <si>
    <t>aEC00271</t>
  </si>
  <si>
    <t>ayO00493</t>
  </si>
  <si>
    <t>Ccc00262</t>
  </si>
  <si>
    <t>cey00471</t>
  </si>
  <si>
    <t>CEc00258</t>
  </si>
  <si>
    <t>PcK00280</t>
  </si>
  <si>
    <t>HHH00244</t>
  </si>
  <si>
    <t>AyH00499</t>
  </si>
  <si>
    <t>xay00512</t>
  </si>
  <si>
    <t>yKT00505</t>
  </si>
  <si>
    <t>oHH00227</t>
  </si>
  <si>
    <t>oCO00256</t>
  </si>
  <si>
    <t>ceo00236</t>
  </si>
  <si>
    <t>eeo00240</t>
  </si>
  <si>
    <t>ApH00248</t>
  </si>
  <si>
    <t>yAc00473</t>
  </si>
  <si>
    <t>pyp00465</t>
  </si>
  <si>
    <t>xHA00258</t>
  </si>
  <si>
    <t>74:03:1001015:89</t>
  </si>
  <si>
    <t>74:03:1001015:64</t>
  </si>
  <si>
    <t>74:03:1001015:71</t>
  </si>
  <si>
    <t>74:03:1004016:21</t>
  </si>
  <si>
    <t>74:03:1001017:56</t>
  </si>
  <si>
    <t>74:03:1001017:50</t>
  </si>
  <si>
    <t>74:03:1001008:28</t>
  </si>
  <si>
    <t>74:03:1002006:55</t>
  </si>
  <si>
    <t>74:03:1001017:58</t>
  </si>
  <si>
    <t>74:03:1001017:54</t>
  </si>
  <si>
    <t>74:03:1001017:57</t>
  </si>
  <si>
    <t>74:03:1001008:41</t>
  </si>
  <si>
    <t>74:03:1001008:25</t>
  </si>
  <si>
    <t>74:03:1001015:73</t>
  </si>
  <si>
    <t>74:03:1001026:29</t>
  </si>
  <si>
    <t>74:03:1001017:55</t>
  </si>
  <si>
    <t>74:03:1001010:39</t>
  </si>
  <si>
    <t>74:03:1001018:28</t>
  </si>
  <si>
    <t>74:03:1001018:25</t>
  </si>
  <si>
    <t>74:03:1001009:15</t>
  </si>
  <si>
    <t>74:03:1023013:22</t>
  </si>
  <si>
    <t>74:03:1001001:33</t>
  </si>
  <si>
    <t>74:03:1001010:41</t>
  </si>
  <si>
    <t>74:03:1001015:72</t>
  </si>
  <si>
    <t>74:03:1001016:104</t>
  </si>
  <si>
    <t>74:03:0000000:883</t>
  </si>
  <si>
    <t>74:03:1006011:20</t>
  </si>
  <si>
    <t>74:03:1006011:22</t>
  </si>
  <si>
    <t>74:03:1006011:23</t>
  </si>
  <si>
    <t>74:03:1001012:32</t>
  </si>
  <si>
    <t>74:03:1001007:33</t>
  </si>
  <si>
    <t>74:03:1001007:35</t>
  </si>
  <si>
    <t>74:03:1001006:88</t>
  </si>
  <si>
    <t>74:03:1001007:32</t>
  </si>
  <si>
    <t>74:03:1001016:112</t>
  </si>
  <si>
    <t>74:03:1001017:66</t>
  </si>
  <si>
    <t>74:03:1001016:107</t>
  </si>
  <si>
    <t>74:03:1001004:15</t>
  </si>
  <si>
    <t>74:03:1001007:31</t>
  </si>
  <si>
    <t>74:03:1001001:57</t>
  </si>
  <si>
    <t>74:03:1001009:13</t>
  </si>
  <si>
    <t>74:03:1001001:54</t>
  </si>
  <si>
    <t>74:03:1001001:56</t>
  </si>
  <si>
    <t>74:03:1006011:26</t>
  </si>
  <si>
    <t>74:03:1001016:110</t>
  </si>
  <si>
    <t>74:03:1001018:23</t>
  </si>
  <si>
    <t>74:03:1001017:49</t>
  </si>
  <si>
    <t>74:03:1005005:23</t>
  </si>
  <si>
    <t>74:03:1005005:22</t>
  </si>
  <si>
    <t>74:03:1002011:37</t>
  </si>
  <si>
    <t>74:03:1004017:33</t>
  </si>
  <si>
    <t>74:03:1004018:17</t>
  </si>
  <si>
    <t>74:03:1004017:34</t>
  </si>
  <si>
    <t>74:03:1001006:106</t>
  </si>
  <si>
    <t>74:03:1001014:57</t>
  </si>
  <si>
    <t>74:03:1001021:37</t>
  </si>
  <si>
    <t>74:03:1001014:55</t>
  </si>
  <si>
    <t>74:03:1001015:98</t>
  </si>
  <si>
    <t>74:03:1001014:54</t>
  </si>
  <si>
    <t>74:03:1001025:41</t>
  </si>
  <si>
    <t>74:03:1001003:64</t>
  </si>
  <si>
    <t>74:03:1001020:21</t>
  </si>
  <si>
    <t>74:03:1001025:47</t>
  </si>
  <si>
    <t>74:03:1001025:45</t>
  </si>
  <si>
    <t>74:03:1001025:31</t>
  </si>
  <si>
    <t>74:03:1001025:48</t>
  </si>
  <si>
    <t>74:03:1001006:108</t>
  </si>
  <si>
    <t>74:03:1001014:56</t>
  </si>
  <si>
    <t>74:03:1001014:37</t>
  </si>
  <si>
    <t>74:03:1001021:35</t>
  </si>
  <si>
    <t>74:03:1001020:22</t>
  </si>
  <si>
    <t>74:03:1001015:76</t>
  </si>
  <si>
    <t>74:03:1001023:17</t>
  </si>
  <si>
    <t>74:03:1001006:91</t>
  </si>
  <si>
    <t>74:03:1001023:20</t>
  </si>
  <si>
    <t>74:03:1001013:29</t>
  </si>
  <si>
    <t>74:03:1001014:58</t>
  </si>
  <si>
    <t>74:03:1001021:347</t>
  </si>
  <si>
    <t>poB00244</t>
  </si>
  <si>
    <t>yoy01019</t>
  </si>
  <si>
    <t>THT00239</t>
  </si>
  <si>
    <t>HTT00265</t>
  </si>
  <si>
    <t>McK00256</t>
  </si>
  <si>
    <t>eET00239</t>
  </si>
  <si>
    <t>aAp00249</t>
  </si>
  <si>
    <t>KCo00227</t>
  </si>
  <si>
    <t>pOe00265</t>
  </si>
  <si>
    <t>pHK00241</t>
  </si>
  <si>
    <t>BMO00257</t>
  </si>
  <si>
    <t>EOA00248</t>
  </si>
  <si>
    <t>Xcp00262</t>
  </si>
  <si>
    <t>XaX00251</t>
  </si>
  <si>
    <t>yCC00499</t>
  </si>
  <si>
    <t>ACe00256</t>
  </si>
  <si>
    <t>Myc00506</t>
  </si>
  <si>
    <t>yxH00513</t>
  </si>
  <si>
    <t>Too00255</t>
  </si>
  <si>
    <t>yyE01032</t>
  </si>
  <si>
    <t>xoP00261</t>
  </si>
  <si>
    <t>cKB00246</t>
  </si>
  <si>
    <t>eoo00234</t>
  </si>
  <si>
    <t>yXo00522</t>
  </si>
  <si>
    <t>OPe00235</t>
  </si>
  <si>
    <t>oPE00231</t>
  </si>
  <si>
    <t>Coe00259</t>
  </si>
  <si>
    <t>oax00260</t>
  </si>
  <si>
    <t>yXe00493</t>
  </si>
  <si>
    <t>poT00244</t>
  </si>
  <si>
    <t>OCc00248</t>
  </si>
  <si>
    <t>poC00271</t>
  </si>
  <si>
    <t>BCM00274</t>
  </si>
  <si>
    <t>EKo00220</t>
  </si>
  <si>
    <t>TKy00486</t>
  </si>
  <si>
    <t>yyy01999</t>
  </si>
  <si>
    <t>KTK00272</t>
  </si>
  <si>
    <t>XXX00262</t>
  </si>
  <si>
    <t>MyX00531</t>
  </si>
  <si>
    <t>XxK00267</t>
  </si>
  <si>
    <t>XOo00261</t>
  </si>
  <si>
    <t>KoA00255</t>
  </si>
  <si>
    <t>Moy00509</t>
  </si>
  <si>
    <t>Ccy00482</t>
  </si>
  <si>
    <t>MPT00250</t>
  </si>
  <si>
    <t>CPM00252</t>
  </si>
  <si>
    <t>Фасад</t>
  </si>
  <si>
    <t>Кровля</t>
  </si>
  <si>
    <t>Подвал</t>
  </si>
  <si>
    <t>Площадь помещений, входящих в состав общего имущества, кв.м.</t>
  </si>
  <si>
    <t>Площадь земельного участка</t>
  </si>
  <si>
    <t>Площадь фасада общая, м2</t>
  </si>
  <si>
    <t>Площадь фасада оштукатуренная, м2</t>
  </si>
  <si>
    <t>Площадь фасада неоштукатуренная, м2</t>
  </si>
  <si>
    <t>Площадь фасада панельная, м2</t>
  </si>
  <si>
    <t>Площадь отмостки, м2</t>
  </si>
  <si>
    <t>Площадь остекления мест общего пользования (дерево) , м2</t>
  </si>
  <si>
    <t>Площадь остекления мест общего пользования (пластик) , м2</t>
  </si>
  <si>
    <t>Площадь индивидуального остекления (дерево) , м2</t>
  </si>
  <si>
    <t>Площадь индивидуального остекления (пластик) , м2</t>
  </si>
  <si>
    <t>Площадь кровли общая, м2</t>
  </si>
  <si>
    <t>Площадь кровли шиферная скатная, м2</t>
  </si>
  <si>
    <t>Площадь кровли металлическая скатная, м2</t>
  </si>
  <si>
    <t>Площадь кровли иная скатная, м2</t>
  </si>
  <si>
    <t>Площадь кровли плоская, м2</t>
  </si>
  <si>
    <t>Площадь подвальных помещений (включая помещения подвала и техподполье) , м2</t>
  </si>
  <si>
    <t>Общая площадь дома</t>
  </si>
  <si>
    <t>Общая площадь жилых и нежилых помещений дома</t>
  </si>
  <si>
    <t>Общая жилая площадь помещений дома</t>
  </si>
  <si>
    <t>Площадь нежилых помещений дома, кв.м.</t>
  </si>
  <si>
    <t>Чердаки</t>
  </si>
  <si>
    <t>Непосредств. управление</t>
  </si>
  <si>
    <t>67ee6568-f113-4617-b8a8-772f4da4790c</t>
  </si>
  <si>
    <t>74:03:1001015:59</t>
  </si>
  <si>
    <t>Кирпич</t>
  </si>
  <si>
    <t>Смешаные</t>
  </si>
  <si>
    <t>Кирова д.32</t>
  </si>
  <si>
    <t>f65ea35b-2e1d-441b-9856-73b036e32630</t>
  </si>
  <si>
    <t>74:03:1001017:52</t>
  </si>
  <si>
    <t>Лебедева</t>
  </si>
  <si>
    <t>Лебедева д.5</t>
  </si>
  <si>
    <t>74:03:1008035:19</t>
  </si>
  <si>
    <t xml:space="preserve">Шлакоблок </t>
  </si>
  <si>
    <t>Ленина д.6</t>
  </si>
  <si>
    <t>5080d830-194c-4c88-b8e0-5ba36a2e9a8a</t>
  </si>
  <si>
    <t>74:03:1001018:24</t>
  </si>
  <si>
    <t>74:03:1001012:11</t>
  </si>
  <si>
    <t>Шлакоблок</t>
  </si>
  <si>
    <t>Ленина д.10</t>
  </si>
  <si>
    <t>072a6560-70d2-4501-968f-4abca48c145b</t>
  </si>
  <si>
    <t>74:03:1001018:19</t>
  </si>
  <si>
    <t>Ленина д.12</t>
  </si>
  <si>
    <t>d63c7e75-0f7c-471f-838a-63c72a00ad81</t>
  </si>
  <si>
    <t>74:03:1001012:35</t>
  </si>
  <si>
    <t>Ленина д.17</t>
  </si>
  <si>
    <t>66d58ff9-1c6c-449d-adbf-82a44b6463be</t>
  </si>
  <si>
    <t xml:space="preserve">74:03:1001004:13 </t>
  </si>
  <si>
    <t>Ленина д.19</t>
  </si>
  <si>
    <t>16290b03-1be1-408e-b06e-571f7beb3e0a</t>
  </si>
  <si>
    <t>74:03:1001013:25</t>
  </si>
  <si>
    <t>Ленина д.21</t>
  </si>
  <si>
    <t>94a6d3c2-a2a8-4008-93df-988a4af7a78f</t>
  </si>
  <si>
    <t>74:03:1006011:21</t>
  </si>
  <si>
    <t>Ленина д.26</t>
  </si>
  <si>
    <t>f8fe2b85-22ad-417b-9c90-6a6004fed999</t>
  </si>
  <si>
    <t>74:03:1001013:26</t>
  </si>
  <si>
    <t>Ленина д.37</t>
  </si>
  <si>
    <t>dd734240-5ef9-4f0b-9b1b-8b98b0d83af3</t>
  </si>
  <si>
    <t>74:03:1001007:36</t>
  </si>
  <si>
    <t>Бревно/ кирпич</t>
  </si>
  <si>
    <t>Масленникова</t>
  </si>
  <si>
    <t>Масленникова д.8</t>
  </si>
  <si>
    <t>1e97c662-608f-4581-8ae8-17513e23251c</t>
  </si>
  <si>
    <t>74:03:1008046:46</t>
  </si>
  <si>
    <t>74:03:1008046:35</t>
  </si>
  <si>
    <t>Масленникова д.16</t>
  </si>
  <si>
    <t>b778a0d1-70d0-418f-82a9-5296b62375b9</t>
  </si>
  <si>
    <t>74:03:1008053:27</t>
  </si>
  <si>
    <t>Масленникова д.18</t>
  </si>
  <si>
    <t>54e64ada-579a-4ad9-8f23-3cf241f2941c</t>
  </si>
  <si>
    <t>74:03:1008053:31</t>
  </si>
  <si>
    <t>Масленникова д.20</t>
  </si>
  <si>
    <t>dffb8056-10ea-4821-be95-94cf8a2d0d82</t>
  </si>
  <si>
    <t>74:03:1008053:22</t>
  </si>
  <si>
    <t>Мира</t>
  </si>
  <si>
    <t>Мира д.21</t>
  </si>
  <si>
    <t>a6faf055-3a0f-4227-bfe4-741510b14fce</t>
  </si>
  <si>
    <t>74:03:1006008:37</t>
  </si>
  <si>
    <t>Мира д.25</t>
  </si>
  <si>
    <t>f52e00c0-9423-49d9-99ea-77042944e2f5</t>
  </si>
  <si>
    <t>74:03:1006010:11</t>
  </si>
  <si>
    <t>Мира д.27</t>
  </si>
  <si>
    <t>ee68771d-0433-4f07-980d-bf300f1e099f</t>
  </si>
  <si>
    <t>74:03:1006013:17</t>
  </si>
  <si>
    <t>Бревно</t>
  </si>
  <si>
    <t>Мира д.29</t>
  </si>
  <si>
    <t>123797a4-d325-4036-a19d-55598088d1b3</t>
  </si>
  <si>
    <t>74:03:1006013:36</t>
  </si>
  <si>
    <t>Мира д.41</t>
  </si>
  <si>
    <t>a1d6358a-07d6-404c-aafd-ac7258f812ec</t>
  </si>
  <si>
    <t>74:03:1006013:10</t>
  </si>
  <si>
    <t xml:space="preserve">Шлакоблок/ кирпич </t>
  </si>
  <si>
    <t>Мира д.43</t>
  </si>
  <si>
    <t>af26048d-532d-47f0-a9c7-446b2f131dea</t>
  </si>
  <si>
    <t xml:space="preserve">  74:03:1006010:17</t>
  </si>
  <si>
    <t>Мира д.45</t>
  </si>
  <si>
    <t>795e4d85-26a8-4470-8cf6-5588dcee5246</t>
  </si>
  <si>
    <t>74:03:1006013:19</t>
  </si>
  <si>
    <t>Мира д.53</t>
  </si>
  <si>
    <t>3e0919a7-9b43-4c4f-b496-50ca4736fca3</t>
  </si>
  <si>
    <t>74:03:1006010:18</t>
  </si>
  <si>
    <t>Мира д.57</t>
  </si>
  <si>
    <t>Некрасова д.13</t>
  </si>
  <si>
    <t>7743aa05-a8ba-4515-9661-fbfcddf13247</t>
  </si>
  <si>
    <t>74:03:1005001:39</t>
  </si>
  <si>
    <t>Некрасова д.15</t>
  </si>
  <si>
    <t>bfada725-7628-4878-a203-2215396baa82</t>
  </si>
  <si>
    <t>74:03:1005006:16</t>
  </si>
  <si>
    <t>Некрасова д.17</t>
  </si>
  <si>
    <t>30562cde-be02-4b2c-8016-a957455af5ac</t>
  </si>
  <si>
    <t>74:03:1005006:15</t>
  </si>
  <si>
    <t>Некрасова д.20</t>
  </si>
  <si>
    <t>8a9ea16a-4e0e-41b7-80e7-cb11c9f063e2</t>
  </si>
  <si>
    <t>74:03:1005006:21</t>
  </si>
  <si>
    <t>Некрасова д.26</t>
  </si>
  <si>
    <t>c97d0bcd-22b8-4e2b-9747-9653dd8adaf1</t>
  </si>
  <si>
    <t>74:03:1005006:20</t>
  </si>
  <si>
    <t>Некрасова д.28</t>
  </si>
  <si>
    <t>c29a181a-6b7f-4e24-a7d4-5b861acd57d3</t>
  </si>
  <si>
    <t>74:03:1005003:163</t>
  </si>
  <si>
    <t>Некрасова д.30</t>
  </si>
  <si>
    <t>422dad75-9dd2-437b-b2ef-8ad40fa42f87</t>
  </si>
  <si>
    <t>74:03:1005003:134</t>
  </si>
  <si>
    <t>74:03:1005002:24</t>
  </si>
  <si>
    <t>Некрасова д.32</t>
  </si>
  <si>
    <t>dd2302c7-bd43-4950-b4a4-4b7ca4986e8a</t>
  </si>
  <si>
    <t xml:space="preserve">  74:03:1005003:136</t>
  </si>
  <si>
    <t>Озимина д.12</t>
  </si>
  <si>
    <t>497eeef0-b401-4a77-b2ec-da53e0a59ff3</t>
  </si>
  <si>
    <t>74:03:1001015:97</t>
  </si>
  <si>
    <t>Озимина д.15</t>
  </si>
  <si>
    <t>60a60b28-3fd2-4fec-8ca2-2e6f63441271</t>
  </si>
  <si>
    <t>74:03:1001014:48</t>
  </si>
  <si>
    <t>Озимина д.22</t>
  </si>
  <si>
    <t>74:03:1001025:46</t>
  </si>
  <si>
    <t>Озимина д.24</t>
  </si>
  <si>
    <t>3bc2ce36-0c22-4320-bdd1-f3659f5fda43</t>
  </si>
  <si>
    <t>74:03:1001025:44</t>
  </si>
  <si>
    <t>27а</t>
  </si>
  <si>
    <t>Озимина д.27а</t>
  </si>
  <si>
    <t>de1f4573-156e-44ed-a730-4b3ad143adfc</t>
  </si>
  <si>
    <t>74:03:1001014:61</t>
  </si>
  <si>
    <t>74:03:1001015:6</t>
  </si>
  <si>
    <t>Салавата Юлаева</t>
  </si>
  <si>
    <t>Салавата Юлаева д.8</t>
  </si>
  <si>
    <t>dea1b43a-ff27-4571-95af-ec58ffcff9ca</t>
  </si>
  <si>
    <t>74:03:1005001:43</t>
  </si>
  <si>
    <t>Салавата Юлаева д.10</t>
  </si>
  <si>
    <t>0897e4c2-7f89-43a5-8410-87a2e99cbb4f</t>
  </si>
  <si>
    <t>74:03:1005001:48</t>
  </si>
  <si>
    <t>Салавата Юлаева д.14</t>
  </si>
  <si>
    <t>41922f26-e203-4cd0-b5c4-e62dfeca6602</t>
  </si>
  <si>
    <t>74:03:1005001:51</t>
  </si>
  <si>
    <t>Салавата Юлаева д.16</t>
  </si>
  <si>
    <t>89e7a193-9559-47f4-90bc-01d859ee020e</t>
  </si>
  <si>
    <t>74:03:1005001:42</t>
  </si>
  <si>
    <t>Салавата Юлаева д.18</t>
  </si>
  <si>
    <t>daf81725-624b-4d1c-bb3f-eee7ebfe23f3</t>
  </si>
  <si>
    <t>74:03:1005001:41</t>
  </si>
  <si>
    <t>Советская д.13</t>
  </si>
  <si>
    <t>831aa953-cc84-4fb2-a666-241f3a56acb3</t>
  </si>
  <si>
    <t>74:03:1004003:99</t>
  </si>
  <si>
    <t>Советская д.15</t>
  </si>
  <si>
    <t>1aa32936-c8c5-498e-8a10-51957a23faab</t>
  </si>
  <si>
    <t>74:03:1001012:27</t>
  </si>
  <si>
    <t>Советская д.18</t>
  </si>
  <si>
    <t>72996729-5faa-4c47-b7e0-8eb279f16aaa</t>
  </si>
  <si>
    <t>74:03:1004003:98</t>
  </si>
  <si>
    <t>74:03:1001012:14</t>
  </si>
  <si>
    <t>Советская д.20</t>
  </si>
  <si>
    <t>e377a16e-ed10-4b73-a4d2-cce4a7a26208</t>
  </si>
  <si>
    <t>74:03:1001012:28</t>
  </si>
  <si>
    <t>Советская д.21</t>
  </si>
  <si>
    <t>cb6aa7d2-3320-4710-9a0e-7ba81fca4d4a</t>
  </si>
  <si>
    <t>Советская д.23</t>
  </si>
  <si>
    <t>0e337cfc-d777-4340-9f4c-1d41bd95763c</t>
  </si>
  <si>
    <t>Толстого д.9</t>
  </si>
  <si>
    <t>68ab79d8-c3c6-461a-adf8-fcd913e52a13</t>
  </si>
  <si>
    <t>74:03:1001011:13</t>
  </si>
  <si>
    <t>Толстого д.11</t>
  </si>
  <si>
    <t>da87b79d-3425-4692-9ff2-0e6110549246</t>
  </si>
  <si>
    <t xml:space="preserve">  74:03:1004002:195</t>
  </si>
  <si>
    <t>Вид системы электроснабжения</t>
  </si>
  <si>
    <t>Система водоотведения</t>
  </si>
  <si>
    <t>Вид системы водоотведения</t>
  </si>
  <si>
    <t>Наличие общедомовых приборов учета водоотведения</t>
  </si>
  <si>
    <t>местная</t>
  </si>
  <si>
    <t>ГВС из отопления</t>
  </si>
  <si>
    <t>СОИ ХВС и ГВС</t>
  </si>
  <si>
    <t>S подвальных помещений (МОП)</t>
  </si>
  <si>
    <t>S подвальных помещений (В собсвенности)</t>
  </si>
  <si>
    <t>УБОРКА</t>
  </si>
  <si>
    <t>Придомовая территория</t>
  </si>
  <si>
    <t>Лестничные Клетки</t>
  </si>
  <si>
    <t>+</t>
  </si>
  <si>
    <r>
      <rPr>
        <sz val="11"/>
        <rFont val="Calibri"/>
        <family val="2"/>
      </rPr>
      <t>СОИ</t>
    </r>
    <r>
      <rPr>
        <sz val="11"/>
        <rFont val="Calibri"/>
        <family val="2"/>
      </rPr>
      <t xml:space="preserve"> Норматив куб. м.</t>
    </r>
  </si>
  <si>
    <t>Наличие насосного оборудование Отопления, ГВС, ХВС</t>
  </si>
  <si>
    <r>
      <rPr>
        <sz val="11"/>
        <rFont val="Calibri"/>
        <family val="2"/>
      </rPr>
      <t>СОИ</t>
    </r>
    <r>
      <rPr>
        <sz val="11"/>
        <rFont val="Calibri"/>
        <family val="2"/>
      </rPr>
      <t xml:space="preserve"> НОРМАТИВ кВт. До 01.06.17</t>
    </r>
  </si>
  <si>
    <r>
      <rPr>
        <sz val="11"/>
        <rFont val="Calibri"/>
        <family val="2"/>
      </rPr>
      <t>СОИ</t>
    </r>
    <r>
      <rPr>
        <sz val="11"/>
        <rFont val="Calibri"/>
        <family val="2"/>
      </rPr>
      <t xml:space="preserve"> НОРМАТИВ кВт. С 01.06.17</t>
    </r>
  </si>
  <si>
    <t>МКД с централизованным ХВС, ГВС, водоотведением (1-если да; 0- если нет)</t>
  </si>
  <si>
    <t>МКД с централизованным ХВС, водонагревателями, водоотведением (1-если да; 0- если нет)</t>
  </si>
  <si>
    <t>МКД без водонагревателей с централизованным ХВС и водоотведением, оборудованные раковинами, мойками и унитазами (1-если да; 0- если нет)</t>
  </si>
  <si>
    <t>МКД с централизованным ХВС без централизованного водоотведения (1-если да; 0- если нет)</t>
  </si>
  <si>
    <r>
      <rPr>
        <sz val="11"/>
        <rFont val="Calibri"/>
        <family val="2"/>
      </rPr>
      <t>СОИ</t>
    </r>
    <r>
      <rPr>
        <sz val="11"/>
        <rFont val="Calibri"/>
        <family val="2"/>
      </rPr>
      <t xml:space="preserve"> НОРМАТИВ куб.м. С 01.06.17</t>
    </r>
  </si>
  <si>
    <t>pEa00221</t>
  </si>
  <si>
    <t>TEK00261</t>
  </si>
  <si>
    <t>HTB00249</t>
  </si>
  <si>
    <t>cEx00273</t>
  </si>
  <si>
    <t>PeK00252</t>
  </si>
  <si>
    <t>xTp00247</t>
  </si>
  <si>
    <t>MTM00246</t>
  </si>
  <si>
    <t>pCy00488</t>
  </si>
  <si>
    <t>oya00497</t>
  </si>
  <si>
    <t>PPT00225</t>
  </si>
  <si>
    <t>OxA00239</t>
  </si>
  <si>
    <t>ycH00439</t>
  </si>
  <si>
    <t>TXA00270</t>
  </si>
  <si>
    <t>OAp00232</t>
  </si>
  <si>
    <t>xyO00492</t>
  </si>
  <si>
    <t>AyB00511</t>
  </si>
  <si>
    <t>pxo00251</t>
  </si>
  <si>
    <t>aeO00265</t>
  </si>
  <si>
    <t>XBp00251</t>
  </si>
  <si>
    <t>BMK00242</t>
  </si>
  <si>
    <t>yyc01011</t>
  </si>
  <si>
    <t>yPe00501</t>
  </si>
  <si>
    <t>aBy00524</t>
  </si>
  <si>
    <t>oxO00229</t>
  </si>
  <si>
    <t>KEO00231</t>
  </si>
  <si>
    <t>cye00505</t>
  </si>
  <si>
    <t>aAa00241</t>
  </si>
  <si>
    <t>пластик</t>
  </si>
  <si>
    <t>XPC01147</t>
  </si>
  <si>
    <t>KaH01076</t>
  </si>
  <si>
    <t>BCy01717</t>
  </si>
  <si>
    <t>HBC01221</t>
  </si>
  <si>
    <t>PyB01644</t>
  </si>
  <si>
    <t>MOO01114</t>
  </si>
  <si>
    <t>Tyx02569</t>
  </si>
  <si>
    <t>cEB01020</t>
  </si>
  <si>
    <t>eET00785</t>
  </si>
  <si>
    <t>cbf44847-4e9f-4967-98db-2aac0535596e</t>
  </si>
  <si>
    <t>01597ee4-beb4-4d5b-a300-a88e66c2a0be</t>
  </si>
  <si>
    <t>9486fad3-782c-412b-9a4c-c99042336c45</t>
  </si>
  <si>
    <t>xoy00979</t>
  </si>
  <si>
    <t>XAX01069</t>
  </si>
  <si>
    <t>KpM00801</t>
  </si>
  <si>
    <t>Mpx00640</t>
  </si>
  <si>
    <t>aCO01135</t>
  </si>
  <si>
    <t>cXT00648</t>
  </si>
  <si>
    <t>cKo00602</t>
  </si>
  <si>
    <t>TxP00787</t>
  </si>
  <si>
    <t>Hyc01599</t>
  </si>
  <si>
    <t>HKx00814</t>
  </si>
  <si>
    <t>CyH02171</t>
  </si>
  <si>
    <t>Cyc02239</t>
  </si>
  <si>
    <t>OCy01567</t>
  </si>
  <si>
    <t>cXC00744</t>
  </si>
  <si>
    <t>yCe01684</t>
  </si>
  <si>
    <t>aAA01014</t>
  </si>
  <si>
    <t>oyK01591</t>
  </si>
  <si>
    <t>THO01050</t>
  </si>
  <si>
    <t>Byp02031</t>
  </si>
  <si>
    <t>CBe01092</t>
  </si>
  <si>
    <t>xBc00816</t>
  </si>
  <si>
    <t>TcA01084</t>
  </si>
  <si>
    <t>AHP00803</t>
  </si>
  <si>
    <t>ycT01619</t>
  </si>
  <si>
    <t>eeM00867</t>
  </si>
  <si>
    <t>AAP00791</t>
  </si>
  <si>
    <t>MCp00836</t>
  </si>
  <si>
    <t>BBe00937</t>
  </si>
  <si>
    <t>yyx04752</t>
  </si>
  <si>
    <t>HyH01765</t>
  </si>
  <si>
    <t>XOy01887</t>
  </si>
  <si>
    <t>BcE00777</t>
  </si>
  <si>
    <t>Tya01633</t>
  </si>
  <si>
    <t>aCO01066</t>
  </si>
  <si>
    <t>Ayx02083</t>
  </si>
  <si>
    <t>yMc02068</t>
  </si>
  <si>
    <t>XTK01021</t>
  </si>
  <si>
    <t>KcT01242</t>
  </si>
  <si>
    <t>TOp01061</t>
  </si>
  <si>
    <t>MBP01056</t>
  </si>
  <si>
    <t>exE01021</t>
  </si>
  <si>
    <t>74:03:1004005:22</t>
  </si>
  <si>
    <t>Тип внутренних ненесущих стен</t>
  </si>
  <si>
    <t>Тип внутренних несущих стен</t>
  </si>
  <si>
    <t>Материал отделки фасада</t>
  </si>
  <si>
    <t>неоштук</t>
  </si>
  <si>
    <t>оштук</t>
  </si>
  <si>
    <t>Шл/Кирп</t>
  </si>
  <si>
    <t>Дер/Кирп</t>
  </si>
  <si>
    <t>Материал стен-старые данные</t>
  </si>
  <si>
    <t>Материал фандамента</t>
  </si>
  <si>
    <t>Тип фандамента</t>
  </si>
  <si>
    <t>Дата приватизации первого жилого помещения</t>
  </si>
  <si>
    <t>Наличие приспособлений в многоквартирном доме в подъезде для нужд маломобильных групп населения (логическое)</t>
  </si>
  <si>
    <t>Отопительные приборы</t>
  </si>
  <si>
    <t>радиатор</t>
  </si>
  <si>
    <t>конвектор</t>
  </si>
  <si>
    <t>Группа каптальности</t>
  </si>
  <si>
    <t>III. Каменные облегченные</t>
  </si>
  <si>
    <t>IV. Деревянные рубленые и брусчатые, смешанные и сырцовые</t>
  </si>
  <si>
    <t>II. Каменные обыкновенные</t>
  </si>
  <si>
    <t>гипсобетон</t>
  </si>
  <si>
    <t>гипсолитовые</t>
  </si>
  <si>
    <t>гипсошлаковые</t>
  </si>
  <si>
    <t>бетонные</t>
  </si>
  <si>
    <t>гипсофибролитовые</t>
  </si>
  <si>
    <t>ж/б бетон</t>
  </si>
  <si>
    <t>асбест плиты</t>
  </si>
  <si>
    <t>дерево/кирпич</t>
  </si>
  <si>
    <t>кирпич/гипсолит</t>
  </si>
  <si>
    <t>Материал внутренних стен чердачных помещений (кирп, бетонные блоки, ж/б панели, дерево)</t>
  </si>
  <si>
    <t>бетонные блоки</t>
  </si>
  <si>
    <t>Материал перегородок (Тех. Паспорт)</t>
  </si>
  <si>
    <t>Тип внутрен несущ стен (Тех. паспорт)</t>
  </si>
  <si>
    <t>74:03:1002007:66</t>
  </si>
  <si>
    <t>74:03:1001015:975</t>
  </si>
  <si>
    <t>СОИ ЭЭ (СОИ ХВС+чердаки +подвалы)</t>
  </si>
  <si>
    <t>Класс энергоэффективности</t>
  </si>
  <si>
    <t>F</t>
  </si>
  <si>
    <t>E</t>
  </si>
  <si>
    <t>D</t>
  </si>
  <si>
    <t>C</t>
  </si>
  <si>
    <t>Год присвоения класса энергоэффективности</t>
  </si>
  <si>
    <t>74:03:1001005:98</t>
  </si>
  <si>
    <t>74:03:1001015:1006</t>
  </si>
  <si>
    <t>74:03:1001020:18</t>
  </si>
  <si>
    <t>40-летия Победы</t>
  </si>
  <si>
    <t>40-летия Победы д.19</t>
  </si>
  <si>
    <t>5. Многоквартирные и жилые дома с централизованным холодным и горячим водоснабжением, водоотведением, оборудованные унитазами, раковинами, мойками, душем</t>
  </si>
  <si>
    <t>12. Многоквартирные и жилые дома без водонагревателей с централизованным холодным водоснабжением и водоотведением, оборудованные раковинами и мойками</t>
  </si>
  <si>
    <t>13. Многоквартирные и жилые дома с централизованным холодным водоснабжением, без централизованного водоотведения, оборудованные умывальниками, мойками, унитазами, ваннами, душами</t>
  </si>
  <si>
    <t>15. Многоквартирные и жилые дома с водоразборной колонкой</t>
  </si>
  <si>
    <t>3. Многоквартирные и жилые дома с централизованным холодным и горячим водоснабжением, водоотведением, оборудованные унитазами, раковинами, мойками, ваннами длиной 1650 - 1700 мм с душем</t>
  </si>
  <si>
    <t xml:space="preserve">Категория жилых помещений </t>
  </si>
  <si>
    <t>камня и кирпича</t>
  </si>
  <si>
    <t>панелей и блоков</t>
  </si>
  <si>
    <t>дерева смешанных и Других материалов</t>
  </si>
  <si>
    <t>Дата на которую установлен износ</t>
  </si>
  <si>
    <t>Степень износа "Фундамент"</t>
  </si>
  <si>
    <t>Степень износа " Наруж.и внутр. Кап.стены" и "Перегородки"</t>
  </si>
  <si>
    <t>Степень износа "Перекрытия"</t>
  </si>
  <si>
    <t>Степень износа "Крыша"</t>
  </si>
  <si>
    <t>Степень износа "Полы"</t>
  </si>
  <si>
    <t>Степень износа "Проемы"</t>
  </si>
  <si>
    <t>Степень износа "Отделочные работы"</t>
  </si>
  <si>
    <t>Степень износа "Инженерное оборудование"</t>
  </si>
  <si>
    <t>74:03:1001025:8</t>
  </si>
  <si>
    <t xml:space="preserve"> 74:03:1001021:24</t>
  </si>
  <si>
    <t>74:03:1001021:13</t>
  </si>
  <si>
    <t>нет данных</t>
  </si>
  <si>
    <t>Кирова д.40</t>
  </si>
  <si>
    <t>Шл/Газобетонный блок</t>
  </si>
  <si>
    <t>1965/2017</t>
  </si>
  <si>
    <t>S тротуара</t>
  </si>
  <si>
    <t>74:03:1004013:58</t>
  </si>
  <si>
    <t>74:03:1001015:1</t>
  </si>
  <si>
    <t>485d6a9f-17f0-48ca-aec2-e2f0e369b0cc</t>
  </si>
  <si>
    <t>Дата ввода в эксплуатацию газопровода</t>
  </si>
  <si>
    <t>Протяженность газопровода общедомового, м.</t>
  </si>
  <si>
    <t>1998-2008</t>
  </si>
  <si>
    <t>Количество установленных ОДПУ</t>
  </si>
  <si>
    <t>Наличие ОДПУ в МКД</t>
  </si>
  <si>
    <t>Кол-во квартир (по паспорту)</t>
  </si>
  <si>
    <t>КЛАСС ЭНЕРГОЭФФЕКТИВНОСТИ</t>
  </si>
  <si>
    <t>КАЗАНЬ-2016</t>
  </si>
  <si>
    <t>Присвоенный клас ГЖИ</t>
  </si>
  <si>
    <t>Дата акта</t>
  </si>
  <si>
    <t>Е</t>
  </si>
  <si>
    <t>B</t>
  </si>
  <si>
    <t>74:03:1001020:11</t>
  </si>
  <si>
    <t>Кол-во проживающих на 01.09.2019</t>
  </si>
  <si>
    <t>Кол-во зарегистрированных на 01.09.2019</t>
  </si>
  <si>
    <t>Кол-во проживающих на 01.09.19</t>
  </si>
  <si>
    <t>Кол-во зарегистрированных на 01.09.19</t>
  </si>
  <si>
    <t>Колличество в МКД ОДПУ</t>
  </si>
  <si>
    <t>ондулин</t>
  </si>
  <si>
    <t>Год проведения последнего капитального ремонта фундамента</t>
  </si>
  <si>
    <t>Наружная сеть ГВС, с неизолированными стояками, с полотенцесушителями</t>
  </si>
  <si>
    <t>Наружная сеть ГВС, с неизолированными стояками, без полотенцесушителей</t>
  </si>
  <si>
    <t>да</t>
  </si>
  <si>
    <t>Наружная сеть ГВС, без стояков (ГВС в отопительный период)</t>
  </si>
  <si>
    <t>2. Многоквартирные и жилые дома с централизованным холодным и горячим водоснабжением, водоотведением, оборудованные унитазами, раковинами, мойками, ваннами длиной 1500 - 1550 мм с душем</t>
  </si>
  <si>
    <t>1, 2 секция</t>
  </si>
  <si>
    <t>3 секция</t>
  </si>
  <si>
    <t>A</t>
  </si>
  <si>
    <t xml:space="preserve"> ОБЩЕЕ Кол-во помещений на 01.07.2020</t>
  </si>
  <si>
    <t>Кол-во жилых помещений на 01.07.2020</t>
  </si>
  <si>
    <t>Кол-во нежилых помещений на 01.07.2020</t>
  </si>
  <si>
    <t>сайдинг</t>
  </si>
  <si>
    <t>74:03:1001017:799</t>
  </si>
  <si>
    <t>40А</t>
  </si>
  <si>
    <t>I. Каменные, особо капитальные</t>
  </si>
  <si>
    <t>кирп-газобетон</t>
  </si>
  <si>
    <t>бетонные заливные</t>
  </si>
  <si>
    <t>смеш</t>
  </si>
  <si>
    <t>метеллосайдинг</t>
  </si>
  <si>
    <t>Фундамент</t>
  </si>
  <si>
    <t>74:03:1001015:1003</t>
  </si>
  <si>
    <t>38cd2ab2-7552-479b-b130-88174b4e04e8</t>
  </si>
  <si>
    <t>74:03:1001015:1389</t>
  </si>
  <si>
    <t>желез конструкция</t>
  </si>
  <si>
    <t>профнастил</t>
  </si>
  <si>
    <t>металоконструкция</t>
  </si>
  <si>
    <t>газобетон блок</t>
  </si>
  <si>
    <t>уплотнительная лента профлист</t>
  </si>
  <si>
    <t>плита кнауф</t>
  </si>
  <si>
    <t>профлист</t>
  </si>
  <si>
    <t>матал</t>
  </si>
  <si>
    <t>кнауф</t>
  </si>
  <si>
    <t>11.2020</t>
  </si>
  <si>
    <t>CPp03071</t>
  </si>
  <si>
    <t xml:space="preserve"> ОБЩЕЕ Кол-во помещений на 01.09.2021</t>
  </si>
  <si>
    <t>Кол-во жилых помещений на 01.01.2022</t>
  </si>
  <si>
    <t>Кол-во нежилых помещений на 01.01.2022</t>
  </si>
  <si>
    <t>краска</t>
  </si>
  <si>
    <t>e9c638a1-3293-4c95-ab6a-fbbe4ed2c5a3</t>
  </si>
  <si>
    <t>MTy00512</t>
  </si>
  <si>
    <t>74:03:1001015:57</t>
  </si>
  <si>
    <t xml:space="preserve">74:03:1001015:36 </t>
  </si>
  <si>
    <t>1-439</t>
  </si>
  <si>
    <t>85-029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</si>
</sst>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#,##0.000"/>
    <numFmt numFmtId="185" formatCode="0.0"/>
    <numFmt numFmtId="186" formatCode="[$-FC19]d\ mmmm\ yyyy\ &quot;г.&quot;"/>
    <numFmt numFmtId="187" formatCode="#,##0.0000"/>
    <numFmt numFmtId="188" formatCode="#,##0.00000"/>
    <numFmt numFmtId="189" formatCode="dd\.mm\.yyyy"/>
  </numFmts>
  <fonts count="47">
    <font>
      <sz val="11"/>
      <name val="Calibri"/>
      <family val="0"/>
    </font>
    <font>
      <sz val="9"/>
      <name val="Calibri"/>
      <family val="2"/>
    </font>
    <font>
      <sz val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6"/>
      <name val="Cambria"/>
      <family val="1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3"/>
      <name val="Cambria"/>
      <family val="1"/>
    </font>
    <font>
      <sz val="11"/>
      <color rgb="FF9C6500"/>
      <name val="Calibri"/>
      <family val="2"/>
    </font>
    <font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CCFFFF"/>
        <bgColor indexed="64"/>
      </patternFill>
    </fill>
  </fills>
  <borders count="1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32"/>
      </left>
      <right style="thin">
        <color indexed="32"/>
      </right>
      <top style="medium"/>
      <bottom style="medium"/>
    </border>
    <border>
      <left style="thin">
        <color indexed="32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>
        <color indexed="8"/>
      </right>
      <top style="medium"/>
      <bottom style="thin"/>
    </border>
    <border>
      <left style="medium"/>
      <right style="thin">
        <color indexed="32"/>
      </right>
      <top>
        <color indexed="63"/>
      </top>
      <bottom style="medium"/>
    </border>
    <border>
      <left style="thin">
        <color indexed="32"/>
      </left>
      <right style="thin">
        <color indexed="32"/>
      </right>
      <top>
        <color indexed="63"/>
      </top>
      <bottom style="medium"/>
    </border>
    <border>
      <left style="thin">
        <color indexed="32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>
        <color indexed="32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>
        <color indexed="32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>
        <color indexed="32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 style="thin">
        <color indexed="32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92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174" fontId="0" fillId="34" borderId="12" xfId="0" applyNumberFormat="1" applyFont="1" applyFill="1" applyBorder="1" applyAlignment="1">
      <alignment horizontal="center" vertical="center" wrapText="1"/>
    </xf>
    <xf numFmtId="174" fontId="0" fillId="34" borderId="13" xfId="0" applyNumberFormat="1" applyFont="1" applyFill="1" applyBorder="1" applyAlignment="1">
      <alignment horizontal="center" vertical="center" wrapText="1"/>
    </xf>
    <xf numFmtId="174" fontId="0" fillId="34" borderId="15" xfId="0" applyNumberFormat="1" applyFont="1" applyFill="1" applyBorder="1" applyAlignment="1">
      <alignment horizontal="center" vertical="center" wrapText="1"/>
    </xf>
    <xf numFmtId="0" fontId="0" fillId="35" borderId="12" xfId="0" applyFont="1" applyFill="1" applyBorder="1" applyAlignment="1" applyProtection="1">
      <alignment horizontal="center" vertical="center" wrapText="1"/>
      <protection/>
    </xf>
    <xf numFmtId="0" fontId="0" fillId="35" borderId="13" xfId="0" applyFont="1" applyFill="1" applyBorder="1" applyAlignment="1" applyProtection="1">
      <alignment horizontal="center" vertical="center" wrapText="1"/>
      <protection/>
    </xf>
    <xf numFmtId="0" fontId="0" fillId="35" borderId="13" xfId="0" applyFont="1" applyFill="1" applyBorder="1" applyAlignment="1">
      <alignment horizontal="center" vertical="center" wrapText="1"/>
    </xf>
    <xf numFmtId="0" fontId="0" fillId="35" borderId="14" xfId="0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vertical="center"/>
    </xf>
    <xf numFmtId="1" fontId="0" fillId="36" borderId="19" xfId="0" applyNumberFormat="1" applyFont="1" applyFill="1" applyBorder="1" applyAlignment="1">
      <alignment horizontal="center" vertical="center"/>
    </xf>
    <xf numFmtId="1" fontId="0" fillId="36" borderId="20" xfId="0" applyNumberFormat="1" applyFont="1" applyFill="1" applyBorder="1" applyAlignment="1">
      <alignment horizontal="center" vertical="center" wrapText="1"/>
    </xf>
    <xf numFmtId="1" fontId="0" fillId="36" borderId="21" xfId="0" applyNumberFormat="1" applyFont="1" applyFill="1" applyBorder="1" applyAlignment="1">
      <alignment horizontal="center" vertical="center" wrapText="1"/>
    </xf>
    <xf numFmtId="1" fontId="0" fillId="33" borderId="0" xfId="0" applyNumberFormat="1" applyFont="1" applyFill="1" applyAlignment="1">
      <alignment horizontal="center" vertical="center"/>
    </xf>
    <xf numFmtId="0" fontId="0" fillId="33" borderId="22" xfId="0" applyFont="1" applyFill="1" applyBorder="1" applyAlignment="1">
      <alignment vertical="center"/>
    </xf>
    <xf numFmtId="0" fontId="0" fillId="33" borderId="22" xfId="0" applyFont="1" applyFill="1" applyBorder="1" applyAlignment="1">
      <alignment horizontal="left" vertical="center" wrapText="1"/>
    </xf>
    <xf numFmtId="0" fontId="0" fillId="33" borderId="23" xfId="0" applyFont="1" applyFill="1" applyBorder="1" applyAlignment="1">
      <alignment horizontal="center" vertical="center"/>
    </xf>
    <xf numFmtId="0" fontId="0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25" xfId="0" applyNumberFormat="1" applyFont="1" applyFill="1" applyBorder="1" applyAlignment="1" applyProtection="1">
      <alignment horizontal="center" vertical="center" wrapText="1"/>
      <protection/>
    </xf>
    <xf numFmtId="0" fontId="0" fillId="0" borderId="26" xfId="0" applyNumberFormat="1" applyFont="1" applyFill="1" applyBorder="1" applyAlignment="1" applyProtection="1">
      <alignment horizontal="center" vertical="center" wrapText="1"/>
      <protection/>
    </xf>
    <xf numFmtId="0" fontId="0" fillId="0" borderId="27" xfId="0" applyNumberFormat="1" applyFont="1" applyFill="1" applyBorder="1" applyAlignment="1" applyProtection="1">
      <alignment horizontal="center" vertical="center" wrapText="1"/>
      <protection/>
    </xf>
    <xf numFmtId="0" fontId="0" fillId="0" borderId="28" xfId="0" applyNumberFormat="1" applyFont="1" applyFill="1" applyBorder="1" applyAlignment="1" applyProtection="1">
      <alignment horizontal="center" vertical="center" wrapText="1"/>
      <protection/>
    </xf>
    <xf numFmtId="0" fontId="0" fillId="0" borderId="29" xfId="0" applyFont="1" applyBorder="1" applyAlignment="1">
      <alignment horizontal="center" vertical="center" wrapText="1"/>
    </xf>
    <xf numFmtId="0" fontId="0" fillId="33" borderId="23" xfId="0" applyFont="1" applyFill="1" applyBorder="1" applyAlignment="1">
      <alignment vertical="center"/>
    </xf>
    <xf numFmtId="0" fontId="0" fillId="0" borderId="23" xfId="0" applyFont="1" applyBorder="1" applyAlignment="1">
      <alignment horizontal="center" vertical="center" wrapText="1"/>
    </xf>
    <xf numFmtId="0" fontId="0" fillId="33" borderId="23" xfId="0" applyFont="1" applyFill="1" applyBorder="1" applyAlignment="1">
      <alignment horizontal="left" vertical="center"/>
    </xf>
    <xf numFmtId="0" fontId="0" fillId="0" borderId="29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Font="1" applyBorder="1" applyAlignment="1">
      <alignment horizontal="center" vertical="center"/>
    </xf>
    <xf numFmtId="174" fontId="0" fillId="34" borderId="30" xfId="0" applyNumberFormat="1" applyFont="1" applyFill="1" applyBorder="1" applyAlignment="1">
      <alignment horizontal="center" vertical="center" wrapText="1"/>
    </xf>
    <xf numFmtId="174" fontId="0" fillId="34" borderId="23" xfId="0" applyNumberFormat="1" applyFont="1" applyFill="1" applyBorder="1" applyAlignment="1">
      <alignment horizontal="center" vertical="center" wrapText="1"/>
    </xf>
    <xf numFmtId="174" fontId="0" fillId="34" borderId="31" xfId="0" applyNumberFormat="1" applyFont="1" applyFill="1" applyBorder="1" applyAlignment="1">
      <alignment horizontal="center" vertical="center" wrapText="1"/>
    </xf>
    <xf numFmtId="0" fontId="0" fillId="33" borderId="23" xfId="0" applyFont="1" applyFill="1" applyBorder="1" applyAlignment="1">
      <alignment horizontal="left" vertical="center" wrapText="1"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33" borderId="29" xfId="0" applyFont="1" applyFill="1" applyBorder="1" applyAlignment="1">
      <alignment horizontal="center" vertical="center"/>
    </xf>
    <xf numFmtId="174" fontId="0" fillId="33" borderId="23" xfId="0" applyNumberFormat="1" applyFont="1" applyFill="1" applyBorder="1" applyAlignment="1">
      <alignment horizontal="center" vertical="center" wrapText="1"/>
    </xf>
    <xf numFmtId="174" fontId="0" fillId="34" borderId="23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0" fillId="0" borderId="0" xfId="0" applyFont="1" applyBorder="1" applyAlignment="1">
      <alignment vertical="center"/>
    </xf>
    <xf numFmtId="0" fontId="0" fillId="33" borderId="23" xfId="0" applyFont="1" applyFill="1" applyBorder="1" applyAlignment="1">
      <alignment vertical="center" wrapText="1"/>
    </xf>
    <xf numFmtId="0" fontId="0" fillId="33" borderId="23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center" vertical="center" wrapText="1"/>
    </xf>
    <xf numFmtId="174" fontId="0" fillId="34" borderId="33" xfId="0" applyNumberFormat="1" applyFont="1" applyFill="1" applyBorder="1" applyAlignment="1">
      <alignment horizontal="center" vertical="center" wrapText="1"/>
    </xf>
    <xf numFmtId="174" fontId="0" fillId="34" borderId="10" xfId="0" applyNumberFormat="1" applyFont="1" applyFill="1" applyBorder="1" applyAlignment="1">
      <alignment horizontal="center" vertical="center" wrapText="1"/>
    </xf>
    <xf numFmtId="174" fontId="0" fillId="34" borderId="34" xfId="0" applyNumberFormat="1" applyFont="1" applyFill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4" fontId="0" fillId="0" borderId="0" xfId="0" applyNumberFormat="1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174" fontId="0" fillId="33" borderId="0" xfId="0" applyNumberFormat="1" applyFont="1" applyFill="1" applyAlignment="1">
      <alignment vertical="center"/>
    </xf>
    <xf numFmtId="174" fontId="0" fillId="33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174" fontId="0" fillId="33" borderId="0" xfId="0" applyNumberFormat="1" applyFont="1" applyFill="1" applyAlignment="1">
      <alignment horizontal="left" vertical="center"/>
    </xf>
    <xf numFmtId="174" fontId="0" fillId="33" borderId="0" xfId="0" applyNumberFormat="1" applyFont="1" applyFill="1" applyAlignment="1">
      <alignment vertical="center" wrapTex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23" xfId="0" applyFont="1" applyBorder="1" applyAlignment="1">
      <alignment vertical="center"/>
    </xf>
    <xf numFmtId="0" fontId="0" fillId="33" borderId="36" xfId="0" applyFont="1" applyFill="1" applyBorder="1" applyAlignment="1">
      <alignment horizontal="left" vertical="center" wrapText="1"/>
    </xf>
    <xf numFmtId="0" fontId="0" fillId="37" borderId="0" xfId="0" applyFont="1" applyFill="1" applyAlignment="1">
      <alignment vertical="center" wrapText="1"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4" fontId="0" fillId="0" borderId="19" xfId="0" applyNumberFormat="1" applyFont="1" applyBorder="1" applyAlignment="1">
      <alignment vertical="center"/>
    </xf>
    <xf numFmtId="4" fontId="0" fillId="0" borderId="37" xfId="0" applyNumberFormat="1" applyFont="1" applyBorder="1" applyAlignment="1">
      <alignment horizontal="center" vertical="center" wrapText="1"/>
    </xf>
    <xf numFmtId="4" fontId="0" fillId="0" borderId="20" xfId="0" applyNumberFormat="1" applyFont="1" applyBorder="1" applyAlignment="1">
      <alignment vertical="center"/>
    </xf>
    <xf numFmtId="4" fontId="0" fillId="0" borderId="20" xfId="0" applyNumberFormat="1" applyFont="1" applyFill="1" applyBorder="1" applyAlignment="1">
      <alignment horizontal="center" vertical="center" wrapText="1"/>
    </xf>
    <xf numFmtId="4" fontId="0" fillId="0" borderId="21" xfId="0" applyNumberFormat="1" applyFont="1" applyBorder="1" applyAlignment="1">
      <alignment vertical="center"/>
    </xf>
    <xf numFmtId="4" fontId="0" fillId="0" borderId="38" xfId="0" applyNumberFormat="1" applyFont="1" applyBorder="1" applyAlignment="1">
      <alignment vertical="center"/>
    </xf>
    <xf numFmtId="4" fontId="0" fillId="0" borderId="20" xfId="0" applyNumberFormat="1" applyFont="1" applyBorder="1" applyAlignment="1">
      <alignment horizontal="center" vertical="center"/>
    </xf>
    <xf numFmtId="4" fontId="0" fillId="0" borderId="38" xfId="0" applyNumberFormat="1" applyFont="1" applyBorder="1" applyAlignment="1">
      <alignment horizontal="center" vertical="center"/>
    </xf>
    <xf numFmtId="0" fontId="0" fillId="34" borderId="23" xfId="0" applyFill="1" applyBorder="1" applyAlignment="1">
      <alignment horizontal="center" vertical="center" wrapText="1"/>
    </xf>
    <xf numFmtId="0" fontId="0" fillId="34" borderId="31" xfId="0" applyFill="1" applyBorder="1" applyAlignment="1">
      <alignment horizontal="center" vertical="center" wrapText="1"/>
    </xf>
    <xf numFmtId="174" fontId="0" fillId="0" borderId="19" xfId="0" applyNumberFormat="1" applyFont="1" applyFill="1" applyBorder="1" applyAlignment="1">
      <alignment horizontal="center" vertical="center" wrapText="1"/>
    </xf>
    <xf numFmtId="0" fontId="0" fillId="0" borderId="30" xfId="0" applyNumberFormat="1" applyFont="1" applyFill="1" applyBorder="1" applyAlignment="1" applyProtection="1">
      <alignment horizontal="center" vertical="center" wrapText="1"/>
      <protection/>
    </xf>
    <xf numFmtId="0" fontId="0" fillId="0" borderId="32" xfId="0" applyNumberFormat="1" applyFont="1" applyFill="1" applyBorder="1" applyAlignment="1" applyProtection="1">
      <alignment horizontal="center" vertical="center" wrapText="1"/>
      <protection/>
    </xf>
    <xf numFmtId="0" fontId="0" fillId="0" borderId="31" xfId="0" applyNumberFormat="1" applyFont="1" applyFill="1" applyBorder="1" applyAlignment="1" applyProtection="1">
      <alignment horizontal="center" vertical="center" wrapText="1"/>
      <protection/>
    </xf>
    <xf numFmtId="0" fontId="0" fillId="33" borderId="26" xfId="0" applyNumberFormat="1" applyFont="1" applyFill="1" applyBorder="1" applyAlignment="1" applyProtection="1">
      <alignment horizontal="center" vertical="center" wrapText="1"/>
      <protection/>
    </xf>
    <xf numFmtId="0" fontId="0" fillId="33" borderId="25" xfId="0" applyNumberFormat="1" applyFont="1" applyFill="1" applyBorder="1" applyAlignment="1" applyProtection="1">
      <alignment horizontal="center" vertical="center" wrapText="1"/>
      <protection/>
    </xf>
    <xf numFmtId="0" fontId="0" fillId="38" borderId="25" xfId="0" applyNumberFormat="1" applyFont="1" applyFill="1" applyBorder="1" applyAlignment="1" applyProtection="1">
      <alignment horizontal="center" vertical="center" wrapText="1"/>
      <protection/>
    </xf>
    <xf numFmtId="0" fontId="0" fillId="0" borderId="39" xfId="0" applyNumberFormat="1" applyFont="1" applyFill="1" applyBorder="1" applyAlignment="1" applyProtection="1">
      <alignment horizontal="center" vertical="center" wrapText="1"/>
      <protection/>
    </xf>
    <xf numFmtId="0" fontId="0" fillId="38" borderId="23" xfId="0" applyNumberFormat="1" applyFont="1" applyFill="1" applyBorder="1" applyAlignment="1" applyProtection="1">
      <alignment horizontal="center" vertical="center" wrapText="1"/>
      <protection/>
    </xf>
    <xf numFmtId="0" fontId="0" fillId="33" borderId="24" xfId="0" applyNumberFormat="1" applyFont="1" applyFill="1" applyBorder="1" applyAlignment="1" applyProtection="1">
      <alignment horizontal="center" vertical="center" wrapText="1"/>
      <protection/>
    </xf>
    <xf numFmtId="0" fontId="0" fillId="33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34" xfId="0" applyNumberFormat="1" applyFont="1" applyFill="1" applyBorder="1" applyAlignment="1" applyProtection="1">
      <alignment horizontal="center" vertical="center" wrapText="1"/>
      <protection/>
    </xf>
    <xf numFmtId="0" fontId="0" fillId="0" borderId="33" xfId="0" applyNumberFormat="1" applyFont="1" applyFill="1" applyBorder="1" applyAlignment="1" applyProtection="1">
      <alignment horizontal="center" vertical="center" wrapText="1"/>
      <protection/>
    </xf>
    <xf numFmtId="0" fontId="0" fillId="38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29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34" borderId="30" xfId="0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/>
    </xf>
    <xf numFmtId="0" fontId="0" fillId="33" borderId="36" xfId="0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11" fontId="0" fillId="33" borderId="23" xfId="0" applyNumberFormat="1" applyFont="1" applyFill="1" applyBorder="1" applyAlignment="1">
      <alignment horizontal="center" vertical="center"/>
    </xf>
    <xf numFmtId="0" fontId="0" fillId="33" borderId="40" xfId="0" applyFont="1" applyFill="1" applyBorder="1" applyAlignment="1">
      <alignment vertical="center"/>
    </xf>
    <xf numFmtId="0" fontId="0" fillId="33" borderId="29" xfId="0" applyFont="1" applyFill="1" applyBorder="1" applyAlignment="1">
      <alignment horizontal="center" vertical="center" wrapText="1"/>
    </xf>
    <xf numFmtId="0" fontId="0" fillId="33" borderId="29" xfId="0" applyNumberFormat="1" applyFont="1" applyFill="1" applyBorder="1" applyAlignment="1" applyProtection="1">
      <alignment horizontal="center" vertical="center" wrapText="1"/>
      <protection/>
    </xf>
    <xf numFmtId="0" fontId="0" fillId="33" borderId="31" xfId="0" applyNumberFormat="1" applyFont="1" applyFill="1" applyBorder="1" applyAlignment="1" applyProtection="1">
      <alignment horizontal="center" vertical="center" wrapText="1"/>
      <protection/>
    </xf>
    <xf numFmtId="174" fontId="0" fillId="33" borderId="22" xfId="0" applyNumberFormat="1" applyFont="1" applyFill="1" applyBorder="1" applyAlignment="1">
      <alignment horizontal="center" vertical="center"/>
    </xf>
    <xf numFmtId="0" fontId="0" fillId="33" borderId="27" xfId="0" applyNumberFormat="1" applyFont="1" applyFill="1" applyBorder="1" applyAlignment="1" applyProtection="1">
      <alignment horizontal="center" vertical="center" wrapText="1"/>
      <protection/>
    </xf>
    <xf numFmtId="0" fontId="0" fillId="33" borderId="28" xfId="0" applyNumberFormat="1" applyFont="1" applyFill="1" applyBorder="1" applyAlignment="1" applyProtection="1">
      <alignment horizontal="center" vertical="center" wrapText="1"/>
      <protection/>
    </xf>
    <xf numFmtId="0" fontId="0" fillId="33" borderId="41" xfId="0" applyFont="1" applyFill="1" applyBorder="1" applyAlignment="1">
      <alignment horizontal="center" vertical="center" wrapText="1"/>
    </xf>
    <xf numFmtId="0" fontId="0" fillId="33" borderId="22" xfId="0" applyFont="1" applyFill="1" applyBorder="1" applyAlignment="1">
      <alignment horizontal="center" vertical="center" wrapText="1"/>
    </xf>
    <xf numFmtId="0" fontId="0" fillId="33" borderId="22" xfId="0" applyFont="1" applyFill="1" applyBorder="1" applyAlignment="1">
      <alignment horizontal="left" vertical="center"/>
    </xf>
    <xf numFmtId="0" fontId="0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33" borderId="43" xfId="0" applyNumberFormat="1" applyFont="1" applyFill="1" applyBorder="1" applyAlignment="1" applyProtection="1">
      <alignment horizontal="center" vertical="center" wrapText="1"/>
      <protection/>
    </xf>
    <xf numFmtId="0" fontId="0" fillId="33" borderId="44" xfId="0" applyNumberFormat="1" applyFont="1" applyFill="1" applyBorder="1" applyAlignment="1" applyProtection="1">
      <alignment horizontal="center" vertical="center" wrapText="1"/>
      <protection/>
    </xf>
    <xf numFmtId="0" fontId="0" fillId="33" borderId="26" xfId="0" applyFont="1" applyFill="1" applyBorder="1" applyAlignment="1">
      <alignment horizontal="center" vertical="center" wrapText="1"/>
    </xf>
    <xf numFmtId="0" fontId="0" fillId="33" borderId="25" xfId="0" applyFont="1" applyFill="1" applyBorder="1" applyAlignment="1">
      <alignment horizontal="center" vertical="center" wrapText="1"/>
    </xf>
    <xf numFmtId="0" fontId="0" fillId="33" borderId="27" xfId="0" applyFont="1" applyFill="1" applyBorder="1" applyAlignment="1">
      <alignment horizontal="center" vertical="center" wrapText="1"/>
    </xf>
    <xf numFmtId="0" fontId="0" fillId="33" borderId="28" xfId="0" applyFont="1" applyFill="1" applyBorder="1" applyAlignment="1">
      <alignment horizontal="center" vertical="center" wrapText="1"/>
    </xf>
    <xf numFmtId="0" fontId="0" fillId="33" borderId="45" xfId="0" applyNumberFormat="1" applyFont="1" applyFill="1" applyBorder="1" applyAlignment="1" applyProtection="1">
      <alignment horizontal="center" vertical="center" wrapText="1"/>
      <protection/>
    </xf>
    <xf numFmtId="4" fontId="0" fillId="0" borderId="0" xfId="0" applyNumberFormat="1" applyFont="1" applyFill="1" applyAlignment="1">
      <alignment vertical="center"/>
    </xf>
    <xf numFmtId="0" fontId="0" fillId="33" borderId="46" xfId="0" applyNumberFormat="1" applyFont="1" applyFill="1" applyBorder="1" applyAlignment="1" applyProtection="1">
      <alignment horizontal="center" vertical="center" wrapText="1"/>
      <protection/>
    </xf>
    <xf numFmtId="0" fontId="0" fillId="33" borderId="39" xfId="0" applyNumberFormat="1" applyFont="1" applyFill="1" applyBorder="1" applyAlignment="1" applyProtection="1">
      <alignment horizontal="center" vertical="center" wrapText="1"/>
      <protection/>
    </xf>
    <xf numFmtId="0" fontId="0" fillId="33" borderId="47" xfId="0" applyNumberFormat="1" applyFont="1" applyFill="1" applyBorder="1" applyAlignment="1" applyProtection="1">
      <alignment horizontal="center" vertical="center" wrapText="1"/>
      <protection/>
    </xf>
    <xf numFmtId="0" fontId="0" fillId="33" borderId="48" xfId="0" applyNumberFormat="1" applyFont="1" applyFill="1" applyBorder="1" applyAlignment="1" applyProtection="1">
      <alignment horizontal="center" vertical="center" wrapText="1"/>
      <protection/>
    </xf>
    <xf numFmtId="0" fontId="0" fillId="33" borderId="41" xfId="0" applyNumberFormat="1" applyFont="1" applyFill="1" applyBorder="1" applyAlignment="1" applyProtection="1">
      <alignment horizontal="center" vertical="center" wrapText="1"/>
      <protection/>
    </xf>
    <xf numFmtId="0" fontId="0" fillId="33" borderId="23" xfId="0" applyFont="1" applyFill="1" applyBorder="1" applyAlignment="1" applyProtection="1">
      <alignment horizontal="center" vertical="center" wrapText="1"/>
      <protection/>
    </xf>
    <xf numFmtId="0" fontId="0" fillId="33" borderId="27" xfId="0" applyFont="1" applyFill="1" applyBorder="1" applyAlignment="1" applyProtection="1">
      <alignment horizontal="center" vertical="center" wrapText="1"/>
      <protection/>
    </xf>
    <xf numFmtId="0" fontId="0" fillId="0" borderId="27" xfId="0" applyFont="1" applyFill="1" applyBorder="1" applyAlignment="1" applyProtection="1">
      <alignment horizontal="center" vertical="center" wrapText="1"/>
      <protection/>
    </xf>
    <xf numFmtId="0" fontId="0" fillId="33" borderId="25" xfId="0" applyFont="1" applyFill="1" applyBorder="1" applyAlignment="1" applyProtection="1">
      <alignment horizontal="center" vertical="center" wrapText="1"/>
      <protection/>
    </xf>
    <xf numFmtId="0" fontId="0" fillId="33" borderId="26" xfId="0" applyFont="1" applyFill="1" applyBorder="1" applyAlignment="1" applyProtection="1">
      <alignment horizontal="center" vertical="center" wrapText="1"/>
      <protection/>
    </xf>
    <xf numFmtId="0" fontId="0" fillId="0" borderId="26" xfId="0" applyFont="1" applyFill="1" applyBorder="1" applyAlignment="1" applyProtection="1">
      <alignment horizontal="center" vertical="center" wrapText="1"/>
      <protection/>
    </xf>
    <xf numFmtId="0" fontId="0" fillId="0" borderId="25" xfId="0" applyFont="1" applyFill="1" applyBorder="1" applyAlignment="1" applyProtection="1">
      <alignment horizontal="center" vertical="center" wrapText="1"/>
      <protection/>
    </xf>
    <xf numFmtId="0" fontId="0" fillId="38" borderId="28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Font="1" applyFill="1" applyBorder="1" applyAlignment="1">
      <alignment vertical="center"/>
    </xf>
    <xf numFmtId="0" fontId="0" fillId="0" borderId="28" xfId="0" applyFont="1" applyFill="1" applyBorder="1" applyAlignment="1" applyProtection="1">
      <alignment horizontal="center" vertical="center" wrapText="1"/>
      <protection/>
    </xf>
    <xf numFmtId="0" fontId="0" fillId="0" borderId="24" xfId="0" applyFont="1" applyFill="1" applyBorder="1" applyAlignment="1" applyProtection="1">
      <alignment horizontal="center" vertical="center" wrapText="1"/>
      <protection/>
    </xf>
    <xf numFmtId="4" fontId="0" fillId="33" borderId="10" xfId="0" applyNumberFormat="1" applyFont="1" applyFill="1" applyBorder="1" applyAlignment="1">
      <alignment horizontal="center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4" fontId="0" fillId="0" borderId="15" xfId="0" applyNumberFormat="1" applyFont="1" applyBorder="1" applyAlignment="1">
      <alignment horizontal="center" vertical="center" wrapText="1"/>
    </xf>
    <xf numFmtId="4" fontId="0" fillId="0" borderId="23" xfId="0" applyNumberFormat="1" applyFont="1" applyFill="1" applyBorder="1" applyAlignment="1">
      <alignment horizontal="center" vertical="center" wrapText="1"/>
    </xf>
    <xf numFmtId="4" fontId="0" fillId="0" borderId="32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Alignment="1">
      <alignment vertical="center"/>
    </xf>
    <xf numFmtId="0" fontId="0" fillId="33" borderId="49" xfId="0" applyFont="1" applyFill="1" applyBorder="1" applyAlignment="1">
      <alignment horizontal="center" vertical="center"/>
    </xf>
    <xf numFmtId="0" fontId="0" fillId="33" borderId="31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11" fontId="0" fillId="33" borderId="49" xfId="0" applyNumberFormat="1" applyFont="1" applyFill="1" applyBorder="1" applyAlignment="1">
      <alignment horizontal="center" vertical="center"/>
    </xf>
    <xf numFmtId="0" fontId="0" fillId="33" borderId="29" xfId="0" applyFont="1" applyFill="1" applyBorder="1" applyAlignment="1" applyProtection="1">
      <alignment horizontal="center" vertical="center" wrapText="1"/>
      <protection/>
    </xf>
    <xf numFmtId="0" fontId="0" fillId="37" borderId="23" xfId="0" applyFont="1" applyFill="1" applyBorder="1" applyAlignment="1">
      <alignment horizontal="center" vertical="center"/>
    </xf>
    <xf numFmtId="0" fontId="0" fillId="39" borderId="23" xfId="0" applyFont="1" applyFill="1" applyBorder="1" applyAlignment="1">
      <alignment horizontal="center" vertical="center"/>
    </xf>
    <xf numFmtId="11" fontId="0" fillId="39" borderId="23" xfId="0" applyNumberFormat="1" applyFont="1" applyFill="1" applyBorder="1" applyAlignment="1">
      <alignment horizontal="center" vertical="center"/>
    </xf>
    <xf numFmtId="0" fontId="0" fillId="39" borderId="23" xfId="0" applyNumberFormat="1" applyFont="1" applyFill="1" applyBorder="1" applyAlignment="1">
      <alignment horizontal="center" vertical="center"/>
    </xf>
    <xf numFmtId="2" fontId="0" fillId="39" borderId="23" xfId="0" applyNumberFormat="1" applyFont="1" applyFill="1" applyBorder="1" applyAlignment="1">
      <alignment horizontal="center" vertical="center"/>
    </xf>
    <xf numFmtId="11" fontId="0" fillId="39" borderId="23" xfId="0" applyNumberFormat="1" applyFont="1" applyFill="1" applyBorder="1" applyAlignment="1">
      <alignment horizontal="center" vertical="center" wrapText="1"/>
    </xf>
    <xf numFmtId="0" fontId="0" fillId="39" borderId="23" xfId="0" applyFont="1" applyFill="1" applyBorder="1" applyAlignment="1">
      <alignment horizontal="center" vertical="center" wrapText="1"/>
    </xf>
    <xf numFmtId="4" fontId="0" fillId="39" borderId="23" xfId="0" applyNumberFormat="1" applyFont="1" applyFill="1" applyBorder="1" applyAlignment="1">
      <alignment horizontal="center" vertical="center"/>
    </xf>
    <xf numFmtId="0" fontId="0" fillId="0" borderId="23" xfId="0" applyBorder="1" applyAlignment="1" applyProtection="1">
      <alignment horizontal="center"/>
      <protection/>
    </xf>
    <xf numFmtId="0" fontId="0" fillId="33" borderId="50" xfId="0" applyFont="1" applyFill="1" applyBorder="1" applyAlignment="1" applyProtection="1">
      <alignment horizontal="center" vertical="center" wrapText="1"/>
      <protection/>
    </xf>
    <xf numFmtId="0" fontId="0" fillId="33" borderId="45" xfId="0" applyFont="1" applyFill="1" applyBorder="1" applyAlignment="1" applyProtection="1">
      <alignment horizontal="center" vertical="center" wrapText="1"/>
      <protection/>
    </xf>
    <xf numFmtId="0" fontId="0" fillId="33" borderId="44" xfId="0" applyFont="1" applyFill="1" applyBorder="1" applyAlignment="1" applyProtection="1">
      <alignment horizontal="center" vertical="center" wrapText="1"/>
      <protection/>
    </xf>
    <xf numFmtId="0" fontId="0" fillId="0" borderId="29" xfId="0" applyFont="1" applyFill="1" applyBorder="1" applyAlignment="1" applyProtection="1">
      <alignment horizontal="center" vertical="center" wrapText="1"/>
      <protection/>
    </xf>
    <xf numFmtId="0" fontId="0" fillId="0" borderId="49" xfId="0" applyFont="1" applyFill="1" applyBorder="1" applyAlignment="1" applyProtection="1">
      <alignment horizontal="center" vertical="center" wrapText="1"/>
      <protection/>
    </xf>
    <xf numFmtId="0" fontId="0" fillId="0" borderId="44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33" borderId="42" xfId="0" applyFont="1" applyFill="1" applyBorder="1" applyAlignment="1" applyProtection="1">
      <alignment horizontal="center" vertical="center" wrapText="1"/>
      <protection/>
    </xf>
    <xf numFmtId="0" fontId="0" fillId="33" borderId="31" xfId="0" applyFont="1" applyFill="1" applyBorder="1" applyAlignment="1" applyProtection="1">
      <alignment horizontal="center" vertical="center" wrapText="1"/>
      <protection/>
    </xf>
    <xf numFmtId="0" fontId="0" fillId="0" borderId="23" xfId="0" applyFont="1" applyBorder="1" applyAlignment="1">
      <alignment vertical="center" wrapText="1"/>
    </xf>
    <xf numFmtId="4" fontId="0" fillId="0" borderId="23" xfId="0" applyNumberFormat="1" applyFont="1" applyBorder="1" applyAlignment="1">
      <alignment vertical="center"/>
    </xf>
    <xf numFmtId="1" fontId="0" fillId="36" borderId="23" xfId="0" applyNumberFormat="1" applyFont="1" applyFill="1" applyBorder="1" applyAlignment="1">
      <alignment horizontal="center" vertical="center" wrapText="1"/>
    </xf>
    <xf numFmtId="0" fontId="0" fillId="33" borderId="34" xfId="0" applyFont="1" applyFill="1" applyBorder="1" applyAlignment="1">
      <alignment vertical="center"/>
    </xf>
    <xf numFmtId="0" fontId="0" fillId="0" borderId="51" xfId="0" applyNumberFormat="1" applyFont="1" applyFill="1" applyBorder="1" applyAlignment="1" applyProtection="1">
      <alignment horizontal="center" vertical="center" wrapText="1"/>
      <protection/>
    </xf>
    <xf numFmtId="0" fontId="0" fillId="0" borderId="52" xfId="0" applyNumberFormat="1" applyFont="1" applyFill="1" applyBorder="1" applyAlignment="1" applyProtection="1">
      <alignment horizontal="center" vertical="center" wrapText="1"/>
      <protection/>
    </xf>
    <xf numFmtId="0" fontId="0" fillId="0" borderId="53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Font="1" applyBorder="1" applyAlignment="1">
      <alignment horizontal="center" vertical="center" wrapText="1"/>
    </xf>
    <xf numFmtId="0" fontId="0" fillId="0" borderId="54" xfId="0" applyFont="1" applyBorder="1" applyAlignment="1">
      <alignment horizontal="center" vertical="center" wrapText="1"/>
    </xf>
    <xf numFmtId="0" fontId="0" fillId="0" borderId="55" xfId="0" applyFont="1" applyBorder="1" applyAlignment="1">
      <alignment horizontal="center" vertical="center" wrapText="1"/>
    </xf>
    <xf numFmtId="0" fontId="0" fillId="0" borderId="56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0" fillId="0" borderId="57" xfId="0" applyFont="1" applyBorder="1" applyAlignment="1">
      <alignment horizontal="center" vertical="center" wrapText="1"/>
    </xf>
    <xf numFmtId="0" fontId="0" fillId="0" borderId="58" xfId="0" applyFont="1" applyBorder="1" applyAlignment="1">
      <alignment horizontal="center" vertical="center" wrapText="1"/>
    </xf>
    <xf numFmtId="0" fontId="0" fillId="33" borderId="23" xfId="0" applyFont="1" applyFill="1" applyBorder="1" applyAlignment="1">
      <alignment vertical="center"/>
    </xf>
    <xf numFmtId="0" fontId="0" fillId="33" borderId="30" xfId="0" applyFont="1" applyFill="1" applyBorder="1" applyAlignment="1">
      <alignment vertical="center"/>
    </xf>
    <xf numFmtId="0" fontId="0" fillId="33" borderId="32" xfId="0" applyFont="1" applyFill="1" applyBorder="1" applyAlignment="1">
      <alignment vertical="center"/>
    </xf>
    <xf numFmtId="0" fontId="0" fillId="0" borderId="59" xfId="0" applyFont="1" applyBorder="1" applyAlignment="1">
      <alignment horizontal="center" vertical="center" wrapText="1"/>
    </xf>
    <xf numFmtId="4" fontId="0" fillId="0" borderId="37" xfId="0" applyNumberFormat="1" applyFont="1" applyFill="1" applyBorder="1" applyAlignment="1">
      <alignment horizontal="center" vertical="center" wrapText="1"/>
    </xf>
    <xf numFmtId="0" fontId="0" fillId="0" borderId="60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33" borderId="36" xfId="0" applyFont="1" applyFill="1" applyBorder="1" applyAlignment="1">
      <alignment horizontal="center" vertical="center"/>
    </xf>
    <xf numFmtId="0" fontId="0" fillId="33" borderId="61" xfId="0" applyNumberFormat="1" applyFont="1" applyFill="1" applyBorder="1" applyAlignment="1" applyProtection="1">
      <alignment horizontal="center" vertical="center" wrapText="1"/>
      <protection/>
    </xf>
    <xf numFmtId="4" fontId="0" fillId="0" borderId="62" xfId="0" applyNumberFormat="1" applyFont="1" applyBorder="1" applyAlignment="1">
      <alignment vertical="center"/>
    </xf>
    <xf numFmtId="0" fontId="0" fillId="0" borderId="31" xfId="0" applyFont="1" applyFill="1" applyBorder="1" applyAlignment="1" applyProtection="1">
      <alignment horizontal="center" vertical="center" wrapText="1"/>
      <protection/>
    </xf>
    <xf numFmtId="0" fontId="0" fillId="0" borderId="23" xfId="0" applyFont="1" applyFill="1" applyBorder="1" applyAlignment="1" applyProtection="1">
      <alignment horizontal="center" vertical="center" wrapText="1"/>
      <protection/>
    </xf>
    <xf numFmtId="0" fontId="0" fillId="33" borderId="63" xfId="0" applyFont="1" applyFill="1" applyBorder="1" applyAlignment="1">
      <alignment vertical="center"/>
    </xf>
    <xf numFmtId="0" fontId="0" fillId="0" borderId="64" xfId="0" applyFont="1" applyBorder="1" applyAlignment="1">
      <alignment horizontal="center" vertical="center" wrapText="1"/>
    </xf>
    <xf numFmtId="0" fontId="0" fillId="0" borderId="65" xfId="0" applyNumberFormat="1" applyFont="1" applyFill="1" applyBorder="1" applyAlignment="1" applyProtection="1">
      <alignment horizontal="center" vertical="center" wrapText="1"/>
      <protection/>
    </xf>
    <xf numFmtId="0" fontId="0" fillId="38" borderId="29" xfId="0" applyNumberFormat="1" applyFont="1" applyFill="1" applyBorder="1" applyAlignment="1" applyProtection="1">
      <alignment horizontal="center" vertical="center" wrapText="1"/>
      <protection/>
    </xf>
    <xf numFmtId="4" fontId="0" fillId="0" borderId="0" xfId="0" applyNumberFormat="1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66" xfId="0" applyFont="1" applyBorder="1" applyAlignment="1">
      <alignment horizontal="center" vertical="center" wrapText="1"/>
    </xf>
    <xf numFmtId="0" fontId="0" fillId="0" borderId="23" xfId="0" applyBorder="1" applyAlignment="1" applyProtection="1">
      <alignment horizontal="center" vertical="center"/>
      <protection/>
    </xf>
    <xf numFmtId="0" fontId="0" fillId="0" borderId="40" xfId="0" applyFont="1" applyFill="1" applyBorder="1" applyAlignment="1">
      <alignment vertical="center"/>
    </xf>
    <xf numFmtId="0" fontId="0" fillId="0" borderId="23" xfId="0" applyFont="1" applyFill="1" applyBorder="1" applyAlignment="1">
      <alignment horizontal="left" vertical="center"/>
    </xf>
    <xf numFmtId="0" fontId="0" fillId="0" borderId="23" xfId="0" applyFill="1" applyBorder="1" applyAlignment="1" applyProtection="1">
      <alignment horizontal="center" vertical="center"/>
      <protection/>
    </xf>
    <xf numFmtId="0" fontId="0" fillId="0" borderId="67" xfId="0" applyFont="1" applyBorder="1" applyAlignment="1">
      <alignment horizontal="center" vertical="center" wrapText="1"/>
    </xf>
    <xf numFmtId="4" fontId="0" fillId="0" borderId="62" xfId="0" applyNumberFormat="1" applyFont="1" applyBorder="1" applyAlignment="1">
      <alignment horizontal="center" vertical="center"/>
    </xf>
    <xf numFmtId="174" fontId="0" fillId="33" borderId="0" xfId="0" applyNumberFormat="1" applyFont="1" applyFill="1" applyAlignment="1">
      <alignment horizontal="center" vertical="center"/>
    </xf>
    <xf numFmtId="0" fontId="0" fillId="0" borderId="23" xfId="0" applyFill="1" applyBorder="1" applyAlignment="1" applyProtection="1">
      <alignment horizontal="center"/>
      <protection/>
    </xf>
    <xf numFmtId="0" fontId="0" fillId="33" borderId="11" xfId="0" applyFont="1" applyFill="1" applyBorder="1" applyAlignment="1">
      <alignment horizontal="center" vertical="center" wrapText="1"/>
    </xf>
    <xf numFmtId="0" fontId="0" fillId="0" borderId="62" xfId="0" applyFont="1" applyBorder="1" applyAlignment="1">
      <alignment horizontal="center" vertical="center" wrapText="1"/>
    </xf>
    <xf numFmtId="0" fontId="0" fillId="0" borderId="68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69" xfId="0" applyNumberFormat="1" applyFont="1" applyFill="1" applyBorder="1" applyAlignment="1" applyProtection="1">
      <alignment horizontal="center" vertical="center" wrapText="1"/>
      <protection/>
    </xf>
    <xf numFmtId="174" fontId="0" fillId="40" borderId="40" xfId="0" applyNumberFormat="1" applyFont="1" applyFill="1" applyBorder="1" applyAlignment="1">
      <alignment horizontal="center" vertical="center" wrapText="1"/>
    </xf>
    <xf numFmtId="174" fontId="0" fillId="40" borderId="22" xfId="0" applyNumberFormat="1" applyFont="1" applyFill="1" applyBorder="1" applyAlignment="1">
      <alignment horizontal="center" vertical="center" wrapText="1"/>
    </xf>
    <xf numFmtId="174" fontId="0" fillId="40" borderId="57" xfId="0" applyNumberFormat="1" applyFont="1" applyFill="1" applyBorder="1" applyAlignment="1">
      <alignment horizontal="center" vertical="center" wrapText="1"/>
    </xf>
    <xf numFmtId="174" fontId="0" fillId="40" borderId="70" xfId="0" applyNumberFormat="1" applyFont="1" applyFill="1" applyBorder="1" applyAlignment="1">
      <alignment horizontal="center" vertical="center"/>
    </xf>
    <xf numFmtId="174" fontId="0" fillId="40" borderId="30" xfId="0" applyNumberFormat="1" applyFont="1" applyFill="1" applyBorder="1" applyAlignment="1">
      <alignment horizontal="center" vertical="center" wrapText="1"/>
    </xf>
    <xf numFmtId="174" fontId="0" fillId="40" borderId="23" xfId="0" applyNumberFormat="1" applyFont="1" applyFill="1" applyBorder="1" applyAlignment="1">
      <alignment horizontal="center" vertical="center" wrapText="1"/>
    </xf>
    <xf numFmtId="174" fontId="0" fillId="40" borderId="31" xfId="0" applyNumberFormat="1" applyFont="1" applyFill="1" applyBorder="1" applyAlignment="1">
      <alignment horizontal="center" vertical="center" wrapText="1"/>
    </xf>
    <xf numFmtId="0" fontId="0" fillId="40" borderId="30" xfId="0" applyFill="1" applyBorder="1" applyAlignment="1">
      <alignment horizontal="center" vertical="center" wrapText="1"/>
    </xf>
    <xf numFmtId="0" fontId="0" fillId="40" borderId="23" xfId="0" applyFill="1" applyBorder="1" applyAlignment="1">
      <alignment horizontal="center" vertical="center" wrapText="1"/>
    </xf>
    <xf numFmtId="0" fontId="0" fillId="40" borderId="31" xfId="0" applyFill="1" applyBorder="1" applyAlignment="1">
      <alignment horizontal="center" vertical="center" wrapText="1"/>
    </xf>
    <xf numFmtId="0" fontId="0" fillId="41" borderId="40" xfId="0" applyFont="1" applyFill="1" applyBorder="1" applyAlignment="1" applyProtection="1">
      <alignment horizontal="center" vertical="center"/>
      <protection/>
    </xf>
    <xf numFmtId="0" fontId="0" fillId="41" borderId="22" xfId="0" applyFont="1" applyFill="1" applyBorder="1" applyAlignment="1" applyProtection="1">
      <alignment horizontal="center" vertical="center"/>
      <protection/>
    </xf>
    <xf numFmtId="0" fontId="0" fillId="41" borderId="22" xfId="0" applyFont="1" applyFill="1" applyBorder="1" applyAlignment="1">
      <alignment horizontal="center" vertical="center"/>
    </xf>
    <xf numFmtId="0" fontId="0" fillId="41" borderId="57" xfId="0" applyFont="1" applyFill="1" applyBorder="1" applyAlignment="1" applyProtection="1">
      <alignment horizontal="center" vertical="center"/>
      <protection/>
    </xf>
    <xf numFmtId="0" fontId="0" fillId="41" borderId="31" xfId="0" applyFont="1" applyFill="1" applyBorder="1" applyAlignment="1" applyProtection="1">
      <alignment horizontal="center" vertical="center"/>
      <protection/>
    </xf>
    <xf numFmtId="0" fontId="0" fillId="41" borderId="30" xfId="0" applyFont="1" applyFill="1" applyBorder="1" applyAlignment="1" applyProtection="1">
      <alignment horizontal="center" vertical="center"/>
      <protection/>
    </xf>
    <xf numFmtId="0" fontId="0" fillId="41" borderId="23" xfId="0" applyFont="1" applyFill="1" applyBorder="1" applyAlignment="1" applyProtection="1">
      <alignment horizontal="center" vertical="center"/>
      <protection/>
    </xf>
    <xf numFmtId="0" fontId="0" fillId="41" borderId="23" xfId="0" applyFont="1" applyFill="1" applyBorder="1" applyAlignment="1">
      <alignment horizontal="center" vertical="center"/>
    </xf>
    <xf numFmtId="0" fontId="0" fillId="41" borderId="30" xfId="0" applyFill="1" applyBorder="1" applyAlignment="1" applyProtection="1">
      <alignment horizontal="center" vertical="center"/>
      <protection/>
    </xf>
    <xf numFmtId="0" fontId="0" fillId="41" borderId="23" xfId="0" applyFill="1" applyBorder="1" applyAlignment="1" applyProtection="1">
      <alignment horizontal="center" vertical="center"/>
      <protection/>
    </xf>
    <xf numFmtId="0" fontId="0" fillId="41" borderId="31" xfId="0" applyFont="1" applyFill="1" applyBorder="1" applyAlignment="1" applyProtection="1">
      <alignment horizontal="center" vertical="center" wrapText="1"/>
      <protection/>
    </xf>
    <xf numFmtId="0" fontId="0" fillId="41" borderId="23" xfId="0" applyFill="1" applyBorder="1" applyAlignment="1">
      <alignment horizontal="center" vertical="center"/>
    </xf>
    <xf numFmtId="0" fontId="0" fillId="41" borderId="30" xfId="0" applyFont="1" applyFill="1" applyBorder="1" applyAlignment="1">
      <alignment horizontal="center" vertical="center"/>
    </xf>
    <xf numFmtId="0" fontId="0" fillId="41" borderId="30" xfId="0" applyFont="1" applyFill="1" applyBorder="1" applyAlignment="1" applyProtection="1">
      <alignment horizontal="center" vertical="center" wrapText="1"/>
      <protection/>
    </xf>
    <xf numFmtId="0" fontId="0" fillId="41" borderId="23" xfId="0" applyFont="1" applyFill="1" applyBorder="1" applyAlignment="1" applyProtection="1">
      <alignment horizontal="center" vertical="center" wrapText="1"/>
      <protection/>
    </xf>
    <xf numFmtId="0" fontId="0" fillId="41" borderId="23" xfId="0" applyFont="1" applyFill="1" applyBorder="1" applyAlignment="1">
      <alignment horizontal="center" vertical="center" wrapText="1"/>
    </xf>
    <xf numFmtId="0" fontId="0" fillId="41" borderId="33" xfId="0" applyFont="1" applyFill="1" applyBorder="1" applyAlignment="1" applyProtection="1">
      <alignment horizontal="center" vertical="center" wrapText="1"/>
      <protection/>
    </xf>
    <xf numFmtId="0" fontId="0" fillId="41" borderId="10" xfId="0" applyFont="1" applyFill="1" applyBorder="1" applyAlignment="1" applyProtection="1">
      <alignment horizontal="center" vertical="center" wrapText="1"/>
      <protection/>
    </xf>
    <xf numFmtId="0" fontId="0" fillId="41" borderId="10" xfId="0" applyFont="1" applyFill="1" applyBorder="1" applyAlignment="1">
      <alignment horizontal="center" vertical="center" wrapText="1"/>
    </xf>
    <xf numFmtId="0" fontId="0" fillId="41" borderId="34" xfId="0" applyFont="1" applyFill="1" applyBorder="1" applyAlignment="1" applyProtection="1">
      <alignment horizontal="center" vertical="center" wrapText="1"/>
      <protection/>
    </xf>
    <xf numFmtId="0" fontId="0" fillId="0" borderId="22" xfId="0" applyFont="1" applyFill="1" applyBorder="1" applyAlignment="1">
      <alignment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4" fontId="0" fillId="0" borderId="0" xfId="0" applyNumberFormat="1" applyFont="1" applyBorder="1" applyAlignment="1">
      <alignment vertical="center"/>
    </xf>
    <xf numFmtId="0" fontId="0" fillId="33" borderId="69" xfId="0" applyFont="1" applyFill="1" applyBorder="1" applyAlignment="1" applyProtection="1">
      <alignment horizontal="center" vertical="center" wrapText="1"/>
      <protection/>
    </xf>
    <xf numFmtId="0" fontId="0" fillId="33" borderId="0" xfId="0" applyFont="1" applyFill="1" applyBorder="1" applyAlignment="1">
      <alignment horizontal="center" vertical="center"/>
    </xf>
    <xf numFmtId="0" fontId="0" fillId="0" borderId="29" xfId="0" applyFont="1" applyBorder="1" applyAlignment="1">
      <alignment vertical="center" wrapText="1"/>
    </xf>
    <xf numFmtId="1" fontId="0" fillId="33" borderId="0" xfId="0" applyNumberFormat="1" applyFont="1" applyFill="1" applyAlignment="1">
      <alignment vertical="center"/>
    </xf>
    <xf numFmtId="0" fontId="0" fillId="33" borderId="29" xfId="0" applyFont="1" applyFill="1" applyBorder="1" applyAlignment="1">
      <alignment vertical="center"/>
    </xf>
    <xf numFmtId="0" fontId="0" fillId="33" borderId="29" xfId="0" applyFont="1" applyFill="1" applyBorder="1" applyAlignment="1">
      <alignment vertical="center" wrapText="1"/>
    </xf>
    <xf numFmtId="0" fontId="0" fillId="33" borderId="11" xfId="0" applyFont="1" applyFill="1" applyBorder="1" applyAlignment="1">
      <alignment vertical="center" wrapText="1"/>
    </xf>
    <xf numFmtId="174" fontId="0" fillId="0" borderId="37" xfId="0" applyNumberFormat="1" applyFont="1" applyFill="1" applyBorder="1" applyAlignment="1">
      <alignment horizontal="center" vertical="center" wrapText="1"/>
    </xf>
    <xf numFmtId="0" fontId="0" fillId="33" borderId="71" xfId="0" applyNumberFormat="1" applyFont="1" applyFill="1" applyBorder="1" applyAlignment="1" applyProtection="1">
      <alignment horizontal="center" vertical="center" wrapText="1"/>
      <protection/>
    </xf>
    <xf numFmtId="0" fontId="0" fillId="33" borderId="72" xfId="0" applyNumberFormat="1" applyFont="1" applyFill="1" applyBorder="1" applyAlignment="1" applyProtection="1">
      <alignment horizontal="center" vertical="center" wrapText="1"/>
      <protection/>
    </xf>
    <xf numFmtId="0" fontId="0" fillId="33" borderId="73" xfId="0" applyNumberFormat="1" applyFont="1" applyFill="1" applyBorder="1" applyAlignment="1" applyProtection="1">
      <alignment horizontal="center" vertical="center" wrapText="1"/>
      <protection/>
    </xf>
    <xf numFmtId="0" fontId="0" fillId="38" borderId="74" xfId="0" applyNumberFormat="1" applyFont="1" applyFill="1" applyBorder="1" applyAlignment="1" applyProtection="1">
      <alignment horizontal="center" vertical="center" wrapText="1"/>
      <protection/>
    </xf>
    <xf numFmtId="174" fontId="0" fillId="0" borderId="75" xfId="0" applyNumberFormat="1" applyFont="1" applyFill="1" applyBorder="1" applyAlignment="1">
      <alignment horizontal="center" vertical="center" wrapText="1"/>
    </xf>
    <xf numFmtId="0" fontId="0" fillId="33" borderId="76" xfId="0" applyNumberFormat="1" applyFont="1" applyFill="1" applyBorder="1" applyAlignment="1" applyProtection="1">
      <alignment horizontal="center" vertical="center" wrapText="1"/>
      <protection/>
    </xf>
    <xf numFmtId="0" fontId="0" fillId="33" borderId="77" xfId="0" applyNumberFormat="1" applyFont="1" applyFill="1" applyBorder="1" applyAlignment="1" applyProtection="1">
      <alignment horizontal="center" vertical="center" wrapText="1"/>
      <protection/>
    </xf>
    <xf numFmtId="0" fontId="0" fillId="0" borderId="77" xfId="0" applyNumberFormat="1" applyFont="1" applyFill="1" applyBorder="1" applyAlignment="1" applyProtection="1">
      <alignment horizontal="center" vertical="center" wrapText="1"/>
      <protection/>
    </xf>
    <xf numFmtId="0" fontId="0" fillId="0" borderId="78" xfId="0" applyNumberFormat="1" applyFont="1" applyFill="1" applyBorder="1" applyAlignment="1" applyProtection="1">
      <alignment horizontal="center" vertical="center" wrapText="1"/>
      <protection/>
    </xf>
    <xf numFmtId="0" fontId="0" fillId="33" borderId="79" xfId="0" applyNumberFormat="1" applyFont="1" applyFill="1" applyBorder="1" applyAlignment="1" applyProtection="1">
      <alignment horizontal="center" vertical="center" wrapText="1"/>
      <protection/>
    </xf>
    <xf numFmtId="0" fontId="0" fillId="33" borderId="74" xfId="0" applyFont="1" applyFill="1" applyBorder="1" applyAlignment="1" applyProtection="1">
      <alignment horizontal="center" vertical="center" wrapText="1"/>
      <protection/>
    </xf>
    <xf numFmtId="0" fontId="0" fillId="33" borderId="74" xfId="0" applyNumberFormat="1" applyFont="1" applyFill="1" applyBorder="1" applyAlignment="1" applyProtection="1">
      <alignment horizontal="center" vertical="center" wrapText="1"/>
      <protection/>
    </xf>
    <xf numFmtId="0" fontId="0" fillId="0" borderId="74" xfId="0" applyNumberFormat="1" applyFont="1" applyFill="1" applyBorder="1" applyAlignment="1" applyProtection="1">
      <alignment horizontal="center" vertical="center" wrapText="1"/>
      <protection/>
    </xf>
    <xf numFmtId="0" fontId="0" fillId="38" borderId="80" xfId="0" applyNumberFormat="1" applyFont="1" applyFill="1" applyBorder="1" applyAlignment="1" applyProtection="1">
      <alignment horizontal="center" vertical="center" wrapText="1"/>
      <protection/>
    </xf>
    <xf numFmtId="0" fontId="0" fillId="38" borderId="81" xfId="0" applyNumberFormat="1" applyFont="1" applyFill="1" applyBorder="1" applyAlignment="1" applyProtection="1">
      <alignment horizontal="center" vertical="center" wrapText="1"/>
      <protection/>
    </xf>
    <xf numFmtId="0" fontId="0" fillId="33" borderId="81" xfId="0" applyNumberFormat="1" applyFont="1" applyFill="1" applyBorder="1" applyAlignment="1" applyProtection="1">
      <alignment horizontal="center" vertical="center" wrapText="1"/>
      <protection/>
    </xf>
    <xf numFmtId="0" fontId="0" fillId="33" borderId="82" xfId="0" applyNumberFormat="1" applyFont="1" applyFill="1" applyBorder="1" applyAlignment="1" applyProtection="1">
      <alignment horizontal="center" vertical="center" wrapText="1"/>
      <protection/>
    </xf>
    <xf numFmtId="0" fontId="0" fillId="0" borderId="81" xfId="0" applyNumberFormat="1" applyFont="1" applyFill="1" applyBorder="1" applyAlignment="1" applyProtection="1">
      <alignment horizontal="center" vertical="center" wrapText="1"/>
      <protection/>
    </xf>
    <xf numFmtId="1" fontId="0" fillId="36" borderId="63" xfId="0" applyNumberFormat="1" applyFont="1" applyFill="1" applyBorder="1" applyAlignment="1">
      <alignment horizontal="center" vertical="center" wrapText="1"/>
    </xf>
    <xf numFmtId="0" fontId="0" fillId="38" borderId="23" xfId="0" applyFont="1" applyFill="1" applyBorder="1" applyAlignment="1" applyProtection="1">
      <alignment horizontal="center" vertical="center" wrapText="1"/>
      <protection/>
    </xf>
    <xf numFmtId="0" fontId="0" fillId="33" borderId="69" xfId="0" applyNumberFormat="1" applyFont="1" applyFill="1" applyBorder="1" applyAlignment="1" applyProtection="1">
      <alignment horizontal="center" vertical="center" wrapText="1"/>
      <protection/>
    </xf>
    <xf numFmtId="0" fontId="0" fillId="0" borderId="44" xfId="0" applyNumberFormat="1" applyFont="1" applyFill="1" applyBorder="1" applyAlignment="1" applyProtection="1">
      <alignment horizontal="center" vertical="center" wrapText="1"/>
      <protection/>
    </xf>
    <xf numFmtId="0" fontId="0" fillId="0" borderId="49" xfId="0" applyNumberFormat="1" applyFont="1" applyFill="1" applyBorder="1" applyAlignment="1" applyProtection="1">
      <alignment horizontal="center" vertical="center" wrapText="1"/>
      <protection/>
    </xf>
    <xf numFmtId="0" fontId="0" fillId="0" borderId="83" xfId="0" applyNumberFormat="1" applyFont="1" applyFill="1" applyBorder="1" applyAlignment="1" applyProtection="1">
      <alignment horizontal="center" vertical="center" wrapText="1"/>
      <protection/>
    </xf>
    <xf numFmtId="0" fontId="0" fillId="0" borderId="47" xfId="0" applyNumberFormat="1" applyFont="1" applyFill="1" applyBorder="1" applyAlignment="1" applyProtection="1">
      <alignment horizontal="center" vertical="center" wrapText="1"/>
      <protection/>
    </xf>
    <xf numFmtId="0" fontId="0" fillId="0" borderId="84" xfId="0" applyNumberFormat="1" applyFont="1" applyFill="1" applyBorder="1" applyAlignment="1" applyProtection="1">
      <alignment horizontal="center" vertical="center" wrapText="1"/>
      <protection/>
    </xf>
    <xf numFmtId="0" fontId="0" fillId="0" borderId="54" xfId="0" applyNumberFormat="1" applyFont="1" applyFill="1" applyBorder="1" applyAlignment="1" applyProtection="1">
      <alignment horizontal="center" vertical="center" wrapText="1"/>
      <protection/>
    </xf>
    <xf numFmtId="0" fontId="0" fillId="0" borderId="55" xfId="0" applyNumberFormat="1" applyFont="1" applyFill="1" applyBorder="1" applyAlignment="1" applyProtection="1">
      <alignment horizontal="center" vertical="center" wrapText="1"/>
      <protection/>
    </xf>
    <xf numFmtId="0" fontId="0" fillId="0" borderId="56" xfId="0" applyNumberFormat="1" applyFont="1" applyFill="1" applyBorder="1" applyAlignment="1" applyProtection="1">
      <alignment horizontal="center" vertical="center" wrapText="1"/>
      <protection/>
    </xf>
    <xf numFmtId="0" fontId="0" fillId="0" borderId="31" xfId="0" applyBorder="1" applyAlignment="1" applyProtection="1">
      <alignment horizontal="center" vertical="center"/>
      <protection/>
    </xf>
    <xf numFmtId="0" fontId="0" fillId="0" borderId="31" xfId="0" applyFill="1" applyBorder="1" applyAlignment="1" applyProtection="1">
      <alignment horizontal="center" vertical="center"/>
      <protection/>
    </xf>
    <xf numFmtId="4" fontId="0" fillId="0" borderId="57" xfId="0" applyNumberFormat="1" applyFont="1" applyBorder="1" applyAlignment="1">
      <alignment vertical="center"/>
    </xf>
    <xf numFmtId="0" fontId="0" fillId="33" borderId="85" xfId="0" applyFont="1" applyFill="1" applyBorder="1" applyAlignment="1">
      <alignment horizontal="center" vertical="center"/>
    </xf>
    <xf numFmtId="0" fontId="0" fillId="33" borderId="86" xfId="0" applyFont="1" applyFill="1" applyBorder="1" applyAlignment="1">
      <alignment horizontal="center" vertical="center"/>
    </xf>
    <xf numFmtId="0" fontId="0" fillId="33" borderId="87" xfId="0" applyFont="1" applyFill="1" applyBorder="1" applyAlignment="1">
      <alignment horizontal="center" vertical="center"/>
    </xf>
    <xf numFmtId="0" fontId="0" fillId="33" borderId="30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2" xfId="0" applyFont="1" applyBorder="1" applyAlignment="1">
      <alignment vertical="center"/>
    </xf>
    <xf numFmtId="0" fontId="0" fillId="0" borderId="30" xfId="0" applyFont="1" applyBorder="1" applyAlignment="1">
      <alignment horizontal="center" vertical="center"/>
    </xf>
    <xf numFmtId="0" fontId="0" fillId="0" borderId="32" xfId="0" applyFont="1" applyBorder="1" applyAlignment="1">
      <alignment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vertical="center" wrapText="1"/>
    </xf>
    <xf numFmtId="0" fontId="0" fillId="0" borderId="54" xfId="0" applyFont="1" applyFill="1" applyBorder="1" applyAlignment="1">
      <alignment horizontal="center" vertical="center" wrapText="1"/>
    </xf>
    <xf numFmtId="0" fontId="0" fillId="0" borderId="55" xfId="0" applyFont="1" applyFill="1" applyBorder="1" applyAlignment="1">
      <alignment horizontal="center" vertical="center" wrapText="1"/>
    </xf>
    <xf numFmtId="0" fontId="0" fillId="0" borderId="58" xfId="0" applyFont="1" applyFill="1" applyBorder="1" applyAlignment="1">
      <alignment horizontal="center" vertical="center" wrapText="1"/>
    </xf>
    <xf numFmtId="1" fontId="0" fillId="36" borderId="31" xfId="0" applyNumberFormat="1" applyFont="1" applyFill="1" applyBorder="1" applyAlignment="1">
      <alignment horizontal="center" vertical="center" wrapText="1"/>
    </xf>
    <xf numFmtId="1" fontId="0" fillId="36" borderId="12" xfId="0" applyNumberFormat="1" applyFont="1" applyFill="1" applyBorder="1" applyAlignment="1">
      <alignment horizontal="center" vertical="center" wrapText="1"/>
    </xf>
    <xf numFmtId="1" fontId="0" fillId="36" borderId="13" xfId="0" applyNumberFormat="1" applyFont="1" applyFill="1" applyBorder="1" applyAlignment="1">
      <alignment horizontal="center" vertical="center" wrapText="1"/>
    </xf>
    <xf numFmtId="1" fontId="0" fillId="36" borderId="15" xfId="0" applyNumberFormat="1" applyFont="1" applyFill="1" applyBorder="1" applyAlignment="1">
      <alignment horizontal="center" vertical="center" wrapText="1"/>
    </xf>
    <xf numFmtId="2" fontId="0" fillId="33" borderId="28" xfId="0" applyNumberFormat="1" applyFont="1" applyFill="1" applyBorder="1" applyAlignment="1" applyProtection="1">
      <alignment horizontal="center" vertical="center" wrapText="1"/>
      <protection/>
    </xf>
    <xf numFmtId="2" fontId="0" fillId="33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174" fontId="0" fillId="33" borderId="0" xfId="0" applyNumberFormat="1" applyFont="1" applyFill="1" applyAlignment="1">
      <alignment horizontal="center" vertical="center" wrapText="1"/>
    </xf>
    <xf numFmtId="0" fontId="0" fillId="33" borderId="23" xfId="0" applyFont="1" applyFill="1" applyBorder="1" applyAlignment="1" applyProtection="1">
      <alignment horizontal="center" vertical="center" wrapText="1"/>
      <protection/>
    </xf>
    <xf numFmtId="0" fontId="0" fillId="37" borderId="65" xfId="0" applyNumberFormat="1" applyFont="1" applyFill="1" applyBorder="1" applyAlignment="1" applyProtection="1">
      <alignment horizontal="center" vertical="center" wrapText="1"/>
      <protection/>
    </xf>
    <xf numFmtId="0" fontId="0" fillId="37" borderId="88" xfId="0" applyNumberFormat="1" applyFont="1" applyFill="1" applyBorder="1" applyAlignment="1" applyProtection="1">
      <alignment horizontal="center" vertical="center" wrapText="1"/>
      <protection/>
    </xf>
    <xf numFmtId="0" fontId="0" fillId="37" borderId="64" xfId="0" applyFont="1" applyFill="1" applyBorder="1" applyAlignment="1">
      <alignment horizontal="center" vertical="center" wrapText="1"/>
    </xf>
    <xf numFmtId="0" fontId="0" fillId="37" borderId="59" xfId="0" applyFont="1" applyFill="1" applyBorder="1" applyAlignment="1">
      <alignment horizontal="center" vertical="center" wrapText="1"/>
    </xf>
    <xf numFmtId="0" fontId="0" fillId="37" borderId="64" xfId="0" applyFont="1" applyFill="1" applyBorder="1" applyAlignment="1">
      <alignment horizontal="center" vertical="center" wrapText="1"/>
    </xf>
    <xf numFmtId="1" fontId="0" fillId="36" borderId="89" xfId="0" applyNumberFormat="1" applyFont="1" applyFill="1" applyBorder="1" applyAlignment="1">
      <alignment horizontal="center" vertical="center" wrapText="1"/>
    </xf>
    <xf numFmtId="1" fontId="0" fillId="36" borderId="14" xfId="0" applyNumberFormat="1" applyFont="1" applyFill="1" applyBorder="1" applyAlignment="1">
      <alignment horizontal="center" vertical="center" wrapText="1"/>
    </xf>
    <xf numFmtId="0" fontId="0" fillId="0" borderId="23" xfId="0" applyFont="1" applyBorder="1" applyAlignment="1" applyProtection="1">
      <alignment horizontal="center" vertical="center" wrapText="1"/>
      <protection/>
    </xf>
    <xf numFmtId="0" fontId="0" fillId="37" borderId="23" xfId="53" applyFont="1" applyFill="1" applyBorder="1" applyAlignment="1">
      <alignment horizontal="center" vertical="center" wrapText="1"/>
      <protection/>
    </xf>
    <xf numFmtId="0" fontId="0" fillId="37" borderId="23" xfId="53" applyFont="1" applyFill="1" applyBorder="1" applyAlignment="1">
      <alignment horizontal="center"/>
      <protection/>
    </xf>
    <xf numFmtId="0" fontId="0" fillId="0" borderId="32" xfId="0" applyFont="1" applyBorder="1" applyAlignment="1">
      <alignment horizontal="center" vertical="center"/>
    </xf>
    <xf numFmtId="0" fontId="0" fillId="0" borderId="83" xfId="0" applyFont="1" applyFill="1" applyBorder="1" applyAlignment="1">
      <alignment horizontal="center" vertical="center"/>
    </xf>
    <xf numFmtId="1" fontId="0" fillId="36" borderId="36" xfId="0" applyNumberFormat="1" applyFont="1" applyFill="1" applyBorder="1" applyAlignment="1">
      <alignment horizontal="center" vertical="center" wrapText="1"/>
    </xf>
    <xf numFmtId="49" fontId="0" fillId="33" borderId="23" xfId="0" applyNumberFormat="1" applyFont="1" applyFill="1" applyBorder="1" applyAlignment="1">
      <alignment horizontal="center" vertical="center"/>
    </xf>
    <xf numFmtId="49" fontId="0" fillId="0" borderId="23" xfId="0" applyNumberFormat="1" applyFont="1" applyFill="1" applyBorder="1" applyAlignment="1">
      <alignment horizontal="center" vertical="center"/>
    </xf>
    <xf numFmtId="0" fontId="0" fillId="0" borderId="34" xfId="0" applyFont="1" applyBorder="1" applyAlignment="1">
      <alignment horizontal="center" vertical="center" wrapText="1"/>
    </xf>
    <xf numFmtId="174" fontId="0" fillId="33" borderId="10" xfId="0" applyNumberFormat="1" applyFont="1" applyFill="1" applyBorder="1" applyAlignment="1">
      <alignment horizontal="center" vertical="center" wrapText="1"/>
    </xf>
    <xf numFmtId="174" fontId="0" fillId="33" borderId="34" xfId="0" applyNumberFormat="1" applyFont="1" applyFill="1" applyBorder="1" applyAlignment="1">
      <alignment horizontal="center" vertical="center" wrapText="1"/>
    </xf>
    <xf numFmtId="0" fontId="0" fillId="0" borderId="90" xfId="0" applyNumberFormat="1" applyFont="1" applyFill="1" applyBorder="1" applyAlignment="1" applyProtection="1">
      <alignment horizontal="center" vertical="center" wrapText="1"/>
      <protection/>
    </xf>
    <xf numFmtId="0" fontId="0" fillId="0" borderId="88" xfId="0" applyNumberFormat="1" applyFont="1" applyFill="1" applyBorder="1" applyAlignment="1" applyProtection="1">
      <alignment horizontal="center" vertical="center" wrapText="1"/>
      <protection/>
    </xf>
    <xf numFmtId="0" fontId="0" fillId="0" borderId="59" xfId="0" applyFont="1" applyBorder="1" applyAlignment="1">
      <alignment vertical="center" wrapText="1"/>
    </xf>
    <xf numFmtId="174" fontId="0" fillId="0" borderId="13" xfId="0" applyNumberFormat="1" applyFont="1" applyBorder="1" applyAlignment="1">
      <alignment horizontal="center" vertical="center" wrapText="1"/>
    </xf>
    <xf numFmtId="174" fontId="0" fillId="0" borderId="15" xfId="0" applyNumberFormat="1" applyFont="1" applyBorder="1" applyAlignment="1">
      <alignment horizontal="center" vertical="center" wrapText="1"/>
    </xf>
    <xf numFmtId="174" fontId="0" fillId="33" borderId="30" xfId="0" applyNumberFormat="1" applyFont="1" applyFill="1" applyBorder="1" applyAlignment="1">
      <alignment horizontal="center" vertical="center" wrapText="1"/>
    </xf>
    <xf numFmtId="174" fontId="0" fillId="33" borderId="31" xfId="0" applyNumberFormat="1" applyFont="1" applyFill="1" applyBorder="1" applyAlignment="1">
      <alignment horizontal="center" vertical="center" wrapText="1"/>
    </xf>
    <xf numFmtId="174" fontId="0" fillId="33" borderId="32" xfId="0" applyNumberFormat="1" applyFont="1" applyFill="1" applyBorder="1" applyAlignment="1">
      <alignment horizontal="center" vertical="center"/>
    </xf>
    <xf numFmtId="0" fontId="0" fillId="33" borderId="30" xfId="0" applyFont="1" applyFill="1" applyBorder="1" applyAlignment="1" applyProtection="1">
      <alignment horizontal="center" vertical="center"/>
      <protection/>
    </xf>
    <xf numFmtId="0" fontId="0" fillId="33" borderId="23" xfId="0" applyFont="1" applyFill="1" applyBorder="1" applyAlignment="1" applyProtection="1">
      <alignment horizontal="center" vertical="center"/>
      <protection/>
    </xf>
    <xf numFmtId="0" fontId="0" fillId="33" borderId="31" xfId="0" applyFont="1" applyFill="1" applyBorder="1" applyAlignment="1" applyProtection="1">
      <alignment horizontal="center" vertical="center"/>
      <protection/>
    </xf>
    <xf numFmtId="0" fontId="0" fillId="37" borderId="23" xfId="0" applyFont="1" applyFill="1" applyBorder="1" applyAlignment="1">
      <alignment vertical="center"/>
    </xf>
    <xf numFmtId="0" fontId="0" fillId="37" borderId="23" xfId="0" applyFont="1" applyFill="1" applyBorder="1" applyAlignment="1">
      <alignment horizontal="center" vertical="center" wrapText="1"/>
    </xf>
    <xf numFmtId="0" fontId="0" fillId="37" borderId="23" xfId="0" applyFont="1" applyFill="1" applyBorder="1" applyAlignment="1">
      <alignment horizontal="left" vertical="center"/>
    </xf>
    <xf numFmtId="0" fontId="0" fillId="37" borderId="23" xfId="0" applyFont="1" applyFill="1" applyBorder="1" applyAlignment="1" applyProtection="1">
      <alignment horizontal="center" vertical="center" wrapText="1"/>
      <protection/>
    </xf>
    <xf numFmtId="0" fontId="0" fillId="37" borderId="28" xfId="0" applyFont="1" applyFill="1" applyBorder="1" applyAlignment="1" applyProtection="1">
      <alignment horizontal="center" vertical="center" wrapText="1"/>
      <protection/>
    </xf>
    <xf numFmtId="0" fontId="0" fillId="37" borderId="25" xfId="0" applyFont="1" applyFill="1" applyBorder="1" applyAlignment="1" applyProtection="1">
      <alignment horizontal="center" vertical="center" wrapText="1"/>
      <protection/>
    </xf>
    <xf numFmtId="0" fontId="0" fillId="37" borderId="27" xfId="0" applyFont="1" applyFill="1" applyBorder="1" applyAlignment="1" applyProtection="1">
      <alignment horizontal="center" vertical="center" wrapText="1"/>
      <protection/>
    </xf>
    <xf numFmtId="0" fontId="0" fillId="37" borderId="26" xfId="0" applyFont="1" applyFill="1" applyBorder="1" applyAlignment="1" applyProtection="1">
      <alignment horizontal="center" vertical="center" wrapText="1"/>
      <protection/>
    </xf>
    <xf numFmtId="0" fontId="0" fillId="37" borderId="27" xfId="0" applyNumberFormat="1" applyFont="1" applyFill="1" applyBorder="1" applyAlignment="1" applyProtection="1">
      <alignment horizontal="center" vertical="center" wrapText="1"/>
      <protection/>
    </xf>
    <xf numFmtId="0" fontId="0" fillId="37" borderId="29" xfId="0" applyFont="1" applyFill="1" applyBorder="1" applyAlignment="1" applyProtection="1">
      <alignment horizontal="center" vertical="center" wrapText="1"/>
      <protection/>
    </xf>
    <xf numFmtId="0" fontId="0" fillId="37" borderId="30" xfId="0" applyFont="1" applyFill="1" applyBorder="1" applyAlignment="1">
      <alignment horizontal="center" vertical="center" wrapText="1"/>
    </xf>
    <xf numFmtId="0" fontId="0" fillId="37" borderId="31" xfId="0" applyFont="1" applyFill="1" applyBorder="1" applyAlignment="1">
      <alignment horizontal="center" vertical="center" wrapText="1"/>
    </xf>
    <xf numFmtId="174" fontId="0" fillId="34" borderId="32" xfId="0" applyNumberFormat="1" applyFont="1" applyFill="1" applyBorder="1" applyAlignment="1">
      <alignment horizontal="center" vertical="center"/>
    </xf>
    <xf numFmtId="0" fontId="0" fillId="35" borderId="31" xfId="0" applyFont="1" applyFill="1" applyBorder="1" applyAlignment="1" applyProtection="1">
      <alignment horizontal="center" vertical="center"/>
      <protection/>
    </xf>
    <xf numFmtId="0" fontId="0" fillId="37" borderId="24" xfId="0" applyFont="1" applyFill="1" applyBorder="1" applyAlignment="1" applyProtection="1">
      <alignment horizontal="center" vertical="center" wrapText="1"/>
      <protection/>
    </xf>
    <xf numFmtId="0" fontId="0" fillId="37" borderId="0" xfId="0" applyFont="1" applyFill="1" applyAlignment="1">
      <alignment vertical="center"/>
    </xf>
    <xf numFmtId="0" fontId="0" fillId="38" borderId="26" xfId="0" applyNumberFormat="1" applyFont="1" applyFill="1" applyBorder="1" applyAlignment="1" applyProtection="1">
      <alignment horizontal="center" vertical="center" wrapText="1"/>
      <protection/>
    </xf>
    <xf numFmtId="0" fontId="0" fillId="35" borderId="30" xfId="0" applyFont="1" applyFill="1" applyBorder="1" applyAlignment="1" applyProtection="1">
      <alignment horizontal="center" vertical="center"/>
      <protection/>
    </xf>
    <xf numFmtId="0" fontId="0" fillId="35" borderId="23" xfId="0" applyFont="1" applyFill="1" applyBorder="1" applyAlignment="1" applyProtection="1">
      <alignment horizontal="center" vertical="center"/>
      <protection/>
    </xf>
    <xf numFmtId="0" fontId="0" fillId="35" borderId="23" xfId="0" applyFont="1" applyFill="1" applyBorder="1" applyAlignment="1">
      <alignment horizontal="center" vertical="center"/>
    </xf>
    <xf numFmtId="0" fontId="0" fillId="37" borderId="29" xfId="0" applyFont="1" applyFill="1" applyBorder="1" applyAlignment="1">
      <alignment horizontal="center" vertical="center"/>
    </xf>
    <xf numFmtId="0" fontId="0" fillId="42" borderId="26" xfId="0" applyFont="1" applyFill="1" applyBorder="1" applyAlignment="1" applyProtection="1">
      <alignment horizontal="center" vertical="center" wrapText="1"/>
      <protection/>
    </xf>
    <xf numFmtId="0" fontId="0" fillId="42" borderId="25" xfId="0" applyFont="1" applyFill="1" applyBorder="1" applyAlignment="1" applyProtection="1">
      <alignment horizontal="center" vertical="center" wrapText="1"/>
      <protection/>
    </xf>
    <xf numFmtId="0" fontId="0" fillId="37" borderId="23" xfId="0" applyNumberFormat="1" applyFont="1" applyFill="1" applyBorder="1" applyAlignment="1" applyProtection="1">
      <alignment horizontal="center" vertical="center" wrapText="1"/>
      <protection/>
    </xf>
    <xf numFmtId="0" fontId="0" fillId="37" borderId="30" xfId="0" applyFont="1" applyFill="1" applyBorder="1" applyAlignment="1" applyProtection="1">
      <alignment horizontal="center" vertical="center"/>
      <protection/>
    </xf>
    <xf numFmtId="0" fontId="0" fillId="37" borderId="23" xfId="0" applyFont="1" applyFill="1" applyBorder="1" applyAlignment="1" applyProtection="1">
      <alignment horizontal="center" vertical="center"/>
      <protection/>
    </xf>
    <xf numFmtId="0" fontId="0" fillId="33" borderId="10" xfId="0" applyFont="1" applyFill="1" applyBorder="1" applyAlignment="1">
      <alignment horizontal="center" vertical="center"/>
    </xf>
    <xf numFmtId="0" fontId="0" fillId="37" borderId="23" xfId="0" applyFont="1" applyFill="1" applyBorder="1" applyAlignment="1">
      <alignment vertical="center" wrapText="1"/>
    </xf>
    <xf numFmtId="0" fontId="0" fillId="37" borderId="23" xfId="0" applyFont="1" applyFill="1" applyBorder="1" applyAlignment="1">
      <alignment horizontal="left" vertical="center" wrapText="1"/>
    </xf>
    <xf numFmtId="0" fontId="0" fillId="37" borderId="49" xfId="0" applyFont="1" applyFill="1" applyBorder="1" applyAlignment="1" applyProtection="1">
      <alignment horizontal="center" vertical="center" wrapText="1"/>
      <protection/>
    </xf>
    <xf numFmtId="0" fontId="0" fillId="37" borderId="23" xfId="0" applyFill="1" applyBorder="1" applyAlignment="1">
      <alignment horizontal="center" vertical="center" wrapText="1"/>
    </xf>
    <xf numFmtId="0" fontId="0" fillId="37" borderId="31" xfId="0" applyFill="1" applyBorder="1" applyAlignment="1">
      <alignment horizontal="center" vertical="center" wrapText="1"/>
    </xf>
    <xf numFmtId="0" fontId="0" fillId="37" borderId="30" xfId="0" applyFill="1" applyBorder="1" applyAlignment="1" applyProtection="1">
      <alignment horizontal="center" vertical="center"/>
      <protection/>
    </xf>
    <xf numFmtId="0" fontId="0" fillId="37" borderId="23" xfId="0" applyFill="1" applyBorder="1" applyAlignment="1" applyProtection="1">
      <alignment horizontal="center" vertical="center"/>
      <protection/>
    </xf>
    <xf numFmtId="0" fontId="0" fillId="37" borderId="23" xfId="0" applyFill="1" applyBorder="1" applyAlignment="1">
      <alignment horizontal="center" vertical="center"/>
    </xf>
    <xf numFmtId="0" fontId="0" fillId="35" borderId="31" xfId="0" applyFont="1" applyFill="1" applyBorder="1" applyAlignment="1" applyProtection="1">
      <alignment horizontal="center" vertical="center" wrapText="1"/>
      <protection/>
    </xf>
    <xf numFmtId="0" fontId="0" fillId="37" borderId="26" xfId="0" applyFont="1" applyFill="1" applyBorder="1" applyAlignment="1">
      <alignment horizontal="center" vertical="center" wrapText="1"/>
    </xf>
    <xf numFmtId="0" fontId="0" fillId="37" borderId="25" xfId="0" applyFont="1" applyFill="1" applyBorder="1" applyAlignment="1">
      <alignment horizontal="center" vertical="center" wrapText="1"/>
    </xf>
    <xf numFmtId="0" fontId="0" fillId="37" borderId="27" xfId="0" applyFont="1" applyFill="1" applyBorder="1" applyAlignment="1">
      <alignment horizontal="center" vertical="center" wrapText="1"/>
    </xf>
    <xf numFmtId="0" fontId="0" fillId="37" borderId="28" xfId="0" applyFont="1" applyFill="1" applyBorder="1" applyAlignment="1">
      <alignment horizontal="center" vertical="center" wrapText="1"/>
    </xf>
    <xf numFmtId="0" fontId="0" fillId="37" borderId="24" xfId="0" applyFont="1" applyFill="1" applyBorder="1" applyAlignment="1">
      <alignment horizontal="center" vertical="center" wrapText="1"/>
    </xf>
    <xf numFmtId="0" fontId="0" fillId="38" borderId="39" xfId="0" applyNumberFormat="1" applyFont="1" applyFill="1" applyBorder="1" applyAlignment="1" applyProtection="1">
      <alignment horizontal="center" vertical="center" wrapText="1"/>
      <protection/>
    </xf>
    <xf numFmtId="0" fontId="0" fillId="38" borderId="24" xfId="0" applyNumberFormat="1" applyFont="1" applyFill="1" applyBorder="1" applyAlignment="1" applyProtection="1">
      <alignment horizontal="center" vertical="center" wrapText="1"/>
      <protection/>
    </xf>
    <xf numFmtId="0" fontId="0" fillId="38" borderId="48" xfId="0" applyNumberFormat="1" applyFont="1" applyFill="1" applyBorder="1" applyAlignment="1" applyProtection="1">
      <alignment horizontal="center" vertical="center" wrapText="1"/>
      <protection/>
    </xf>
    <xf numFmtId="0" fontId="0" fillId="0" borderId="46" xfId="0" applyNumberFormat="1" applyFont="1" applyFill="1" applyBorder="1" applyAlignment="1" applyProtection="1">
      <alignment horizontal="center" vertical="center" wrapText="1"/>
      <protection/>
    </xf>
    <xf numFmtId="0" fontId="0" fillId="0" borderId="91" xfId="0" applyNumberFormat="1" applyFont="1" applyFill="1" applyBorder="1" applyAlignment="1" applyProtection="1">
      <alignment horizontal="center" vertical="center" wrapText="1"/>
      <protection/>
    </xf>
    <xf numFmtId="0" fontId="0" fillId="42" borderId="24" xfId="0" applyFont="1" applyFill="1" applyBorder="1" applyAlignment="1" applyProtection="1">
      <alignment horizontal="center" vertical="center" wrapText="1"/>
      <protection/>
    </xf>
    <xf numFmtId="0" fontId="0" fillId="42" borderId="23" xfId="0" applyFont="1" applyFill="1" applyBorder="1" applyAlignment="1" applyProtection="1">
      <alignment horizontal="center" vertical="center" wrapText="1"/>
      <protection/>
    </xf>
    <xf numFmtId="0" fontId="0" fillId="42" borderId="28" xfId="0" applyFont="1" applyFill="1" applyBorder="1" applyAlignment="1" applyProtection="1">
      <alignment horizontal="center" vertical="center" wrapText="1"/>
      <protection/>
    </xf>
    <xf numFmtId="0" fontId="0" fillId="35" borderId="30" xfId="0" applyFont="1" applyFill="1" applyBorder="1" applyAlignment="1">
      <alignment horizontal="center" vertical="center"/>
    </xf>
    <xf numFmtId="0" fontId="0" fillId="38" borderId="46" xfId="0" applyNumberFormat="1" applyFont="1" applyFill="1" applyBorder="1" applyAlignment="1" applyProtection="1">
      <alignment horizontal="center" vertical="center" wrapText="1"/>
      <protection/>
    </xf>
    <xf numFmtId="0" fontId="0" fillId="38" borderId="42" xfId="0" applyNumberFormat="1" applyFont="1" applyFill="1" applyBorder="1" applyAlignment="1" applyProtection="1">
      <alignment horizontal="center" vertical="center" wrapText="1"/>
      <protection/>
    </xf>
    <xf numFmtId="0" fontId="0" fillId="38" borderId="30" xfId="0" applyNumberFormat="1" applyFont="1" applyFill="1" applyBorder="1" applyAlignment="1" applyProtection="1">
      <alignment horizontal="center" vertical="center" wrapText="1"/>
      <protection/>
    </xf>
    <xf numFmtId="0" fontId="0" fillId="38" borderId="31" xfId="0" applyNumberFormat="1" applyFont="1" applyFill="1" applyBorder="1" applyAlignment="1" applyProtection="1">
      <alignment horizontal="center" vertical="center" wrapText="1"/>
      <protection/>
    </xf>
    <xf numFmtId="0" fontId="0" fillId="37" borderId="23" xfId="0" applyFont="1" applyFill="1" applyBorder="1" applyAlignment="1">
      <alignment horizontal="center" vertical="center"/>
    </xf>
    <xf numFmtId="0" fontId="0" fillId="37" borderId="30" xfId="0" applyFont="1" applyFill="1" applyBorder="1" applyAlignment="1" applyProtection="1">
      <alignment horizontal="center" vertical="center" wrapText="1"/>
      <protection/>
    </xf>
    <xf numFmtId="0" fontId="0" fillId="37" borderId="32" xfId="0" applyFont="1" applyFill="1" applyBorder="1" applyAlignment="1" applyProtection="1">
      <alignment horizontal="center" vertical="center" wrapText="1"/>
      <protection/>
    </xf>
    <xf numFmtId="0" fontId="0" fillId="42" borderId="30" xfId="0" applyFont="1" applyFill="1" applyBorder="1" applyAlignment="1" applyProtection="1">
      <alignment horizontal="center" vertical="center" wrapText="1"/>
      <protection/>
    </xf>
    <xf numFmtId="0" fontId="0" fillId="42" borderId="0" xfId="0" applyFont="1" applyFill="1" applyBorder="1" applyAlignment="1" applyProtection="1">
      <alignment horizontal="center" vertical="center" wrapText="1"/>
      <protection/>
    </xf>
    <xf numFmtId="11" fontId="0" fillId="33" borderId="23" xfId="0" applyNumberFormat="1" applyFont="1" applyFill="1" applyBorder="1" applyAlignment="1">
      <alignment horizontal="center" vertical="center" wrapText="1"/>
    </xf>
    <xf numFmtId="0" fontId="0" fillId="35" borderId="30" xfId="0" applyFont="1" applyFill="1" applyBorder="1" applyAlignment="1" applyProtection="1">
      <alignment horizontal="center" vertical="center" wrapText="1"/>
      <protection/>
    </xf>
    <xf numFmtId="0" fontId="0" fillId="35" borderId="23" xfId="0" applyFont="1" applyFill="1" applyBorder="1" applyAlignment="1" applyProtection="1">
      <alignment horizontal="center" vertical="center" wrapText="1"/>
      <protection/>
    </xf>
    <xf numFmtId="0" fontId="0" fillId="35" borderId="23" xfId="0" applyFont="1" applyFill="1" applyBorder="1" applyAlignment="1">
      <alignment horizontal="center" vertical="center" wrapText="1"/>
    </xf>
    <xf numFmtId="174" fontId="0" fillId="34" borderId="35" xfId="0" applyNumberFormat="1" applyFont="1" applyFill="1" applyBorder="1" applyAlignment="1">
      <alignment horizontal="center" vertical="center"/>
    </xf>
    <xf numFmtId="0" fontId="0" fillId="35" borderId="34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174" fontId="0" fillId="0" borderId="0" xfId="0" applyNumberFormat="1" applyFont="1" applyFill="1" applyBorder="1" applyAlignment="1">
      <alignment horizontal="center" vertical="center"/>
    </xf>
    <xf numFmtId="174" fontId="0" fillId="0" borderId="0" xfId="0" applyNumberFormat="1" applyFont="1" applyFill="1" applyBorder="1" applyAlignment="1">
      <alignment horizontal="center" vertical="center" wrapText="1"/>
    </xf>
    <xf numFmtId="174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11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11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4" fontId="0" fillId="0" borderId="0" xfId="0" applyNumberFormat="1" applyFont="1" applyFill="1" applyBorder="1" applyAlignment="1">
      <alignment vertical="center"/>
    </xf>
    <xf numFmtId="4" fontId="0" fillId="0" borderId="0" xfId="0" applyNumberFormat="1" applyFont="1" applyFill="1" applyBorder="1" applyAlignment="1">
      <alignment horizontal="center" vertical="center" wrapText="1"/>
    </xf>
    <xf numFmtId="174" fontId="0" fillId="0" borderId="0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horizontal="center" vertical="center"/>
    </xf>
    <xf numFmtId="174" fontId="0" fillId="0" borderId="0" xfId="0" applyNumberFormat="1" applyFont="1" applyFill="1" applyBorder="1" applyAlignment="1">
      <alignment vertical="center"/>
    </xf>
    <xf numFmtId="174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4" fontId="0" fillId="0" borderId="0" xfId="0" applyNumberFormat="1" applyFont="1" applyFill="1" applyBorder="1" applyAlignment="1">
      <alignment horizontal="left" vertical="center"/>
    </xf>
    <xf numFmtId="174" fontId="0" fillId="0" borderId="0" xfId="0" applyNumberFormat="1" applyFont="1" applyFill="1" applyBorder="1" applyAlignment="1">
      <alignment vertical="center" wrapText="1"/>
    </xf>
    <xf numFmtId="0" fontId="0" fillId="33" borderId="92" xfId="0" applyFont="1" applyFill="1" applyBorder="1" applyAlignment="1">
      <alignment vertical="center"/>
    </xf>
    <xf numFmtId="0" fontId="0" fillId="33" borderId="83" xfId="0" applyFont="1" applyFill="1" applyBorder="1" applyAlignment="1">
      <alignment horizontal="center" vertical="center"/>
    </xf>
    <xf numFmtId="0" fontId="0" fillId="37" borderId="10" xfId="53" applyFont="1" applyFill="1" applyBorder="1" applyAlignment="1">
      <alignment horizontal="center"/>
      <protection/>
    </xf>
    <xf numFmtId="0" fontId="0" fillId="37" borderId="10" xfId="53" applyFont="1" applyFill="1" applyBorder="1" applyAlignment="1">
      <alignment horizontal="center" vertical="center" wrapText="1"/>
      <protection/>
    </xf>
    <xf numFmtId="2" fontId="0" fillId="33" borderId="42" xfId="0" applyNumberFormat="1" applyFont="1" applyFill="1" applyBorder="1" applyAlignment="1" applyProtection="1">
      <alignment horizontal="center" vertical="center" wrapText="1"/>
      <protection/>
    </xf>
    <xf numFmtId="2" fontId="0" fillId="33" borderId="43" xfId="0" applyNumberFormat="1" applyFont="1" applyFill="1" applyBorder="1" applyAlignment="1" applyProtection="1">
      <alignment horizontal="center" vertical="center" wrapText="1"/>
      <protection/>
    </xf>
    <xf numFmtId="4" fontId="0" fillId="0" borderId="12" xfId="0" applyNumberFormat="1" applyFont="1" applyBorder="1" applyAlignment="1">
      <alignment vertical="center"/>
    </xf>
    <xf numFmtId="4" fontId="0" fillId="0" borderId="18" xfId="0" applyNumberFormat="1" applyFont="1" applyBorder="1" applyAlignment="1">
      <alignment horizontal="center" vertical="center" wrapText="1"/>
    </xf>
    <xf numFmtId="4" fontId="0" fillId="0" borderId="13" xfId="0" applyNumberFormat="1" applyFont="1" applyBorder="1" applyAlignment="1">
      <alignment vertical="center"/>
    </xf>
    <xf numFmtId="4" fontId="0" fillId="0" borderId="13" xfId="0" applyNumberFormat="1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/>
    </xf>
    <xf numFmtId="0" fontId="0" fillId="0" borderId="18" xfId="0" applyFont="1" applyFill="1" applyBorder="1" applyAlignment="1" applyProtection="1">
      <alignment horizontal="center" vertical="center" wrapText="1"/>
      <protection/>
    </xf>
    <xf numFmtId="4" fontId="0" fillId="0" borderId="15" xfId="0" applyNumberFormat="1" applyFont="1" applyBorder="1" applyAlignment="1">
      <alignment vertical="center"/>
    </xf>
    <xf numFmtId="4" fontId="0" fillId="0" borderId="13" xfId="0" applyNumberFormat="1" applyFont="1" applyBorder="1" applyAlignment="1">
      <alignment horizontal="center" vertical="center" wrapText="1"/>
    </xf>
    <xf numFmtId="4" fontId="0" fillId="0" borderId="14" xfId="0" applyNumberFormat="1" applyFont="1" applyBorder="1" applyAlignment="1">
      <alignment vertical="center"/>
    </xf>
    <xf numFmtId="4" fontId="0" fillId="0" borderId="12" xfId="0" applyNumberFormat="1" applyFont="1" applyBorder="1" applyAlignment="1">
      <alignment horizontal="center" vertical="center"/>
    </xf>
    <xf numFmtId="2" fontId="0" fillId="0" borderId="13" xfId="0" applyNumberFormat="1" applyFont="1" applyBorder="1" applyAlignment="1">
      <alignment vertical="center"/>
    </xf>
    <xf numFmtId="4" fontId="0" fillId="0" borderId="15" xfId="0" applyNumberFormat="1" applyFont="1" applyBorder="1" applyAlignment="1">
      <alignment horizontal="center" vertical="center"/>
    </xf>
    <xf numFmtId="4" fontId="0" fillId="0" borderId="18" xfId="0" applyNumberFormat="1" applyFont="1" applyBorder="1" applyAlignment="1">
      <alignment horizontal="center" vertical="center"/>
    </xf>
    <xf numFmtId="4" fontId="0" fillId="0" borderId="14" xfId="0" applyNumberFormat="1" applyFont="1" applyBorder="1" applyAlignment="1">
      <alignment horizontal="center" vertical="center"/>
    </xf>
    <xf numFmtId="1" fontId="0" fillId="36" borderId="19" xfId="0" applyNumberFormat="1" applyFont="1" applyFill="1" applyBorder="1" applyAlignment="1">
      <alignment horizontal="center" vertical="center" wrapText="1"/>
    </xf>
    <xf numFmtId="1" fontId="0" fillId="36" borderId="38" xfId="0" applyNumberFormat="1" applyFont="1" applyFill="1" applyBorder="1" applyAlignment="1">
      <alignment horizontal="center" vertical="center" wrapText="1"/>
    </xf>
    <xf numFmtId="0" fontId="0" fillId="0" borderId="30" xfId="0" applyFont="1" applyBorder="1" applyAlignment="1">
      <alignment vertical="center" wrapText="1"/>
    </xf>
    <xf numFmtId="0" fontId="0" fillId="37" borderId="30" xfId="0" applyFont="1" applyFill="1" applyBorder="1" applyAlignment="1">
      <alignment vertical="center" wrapText="1"/>
    </xf>
    <xf numFmtId="0" fontId="0" fillId="33" borderId="30" xfId="0" applyFont="1" applyFill="1" applyBorder="1" applyAlignment="1">
      <alignment vertical="center" wrapText="1"/>
    </xf>
    <xf numFmtId="4" fontId="0" fillId="0" borderId="0" xfId="0" applyNumberFormat="1" applyFont="1" applyFill="1" applyBorder="1" applyAlignment="1">
      <alignment vertical="center" wrapText="1"/>
    </xf>
    <xf numFmtId="0" fontId="0" fillId="43" borderId="23" xfId="0" applyFont="1" applyFill="1" applyBorder="1" applyAlignment="1">
      <alignment horizontal="center" vertical="center"/>
    </xf>
    <xf numFmtId="0" fontId="0" fillId="43" borderId="23" xfId="53" applyFont="1" applyFill="1" applyBorder="1" applyAlignment="1">
      <alignment horizontal="center" vertical="center" wrapText="1"/>
      <protection/>
    </xf>
    <xf numFmtId="0" fontId="0" fillId="43" borderId="31" xfId="0" applyFont="1" applyFill="1" applyBorder="1" applyAlignment="1" applyProtection="1">
      <alignment horizontal="center" vertical="center"/>
      <protection/>
    </xf>
    <xf numFmtId="0" fontId="0" fillId="43" borderId="26" xfId="0" applyNumberFormat="1" applyFont="1" applyFill="1" applyBorder="1" applyAlignment="1" applyProtection="1">
      <alignment horizontal="center" vertical="center" wrapText="1"/>
      <protection/>
    </xf>
    <xf numFmtId="2" fontId="0" fillId="43" borderId="24" xfId="0" applyNumberFormat="1" applyFont="1" applyFill="1" applyBorder="1" applyAlignment="1" applyProtection="1">
      <alignment horizontal="center" vertical="center" wrapText="1"/>
      <protection/>
    </xf>
    <xf numFmtId="2" fontId="0" fillId="43" borderId="28" xfId="0" applyNumberFormat="1" applyFont="1" applyFill="1" applyBorder="1" applyAlignment="1" applyProtection="1">
      <alignment horizontal="center" vertical="center" wrapText="1"/>
      <protection/>
    </xf>
    <xf numFmtId="0" fontId="0" fillId="43" borderId="25" xfId="0" applyNumberFormat="1" applyFont="1" applyFill="1" applyBorder="1" applyAlignment="1" applyProtection="1">
      <alignment horizontal="center" vertical="center" wrapText="1"/>
      <protection/>
    </xf>
    <xf numFmtId="0" fontId="0" fillId="43" borderId="27" xfId="0" applyNumberFormat="1" applyFont="1" applyFill="1" applyBorder="1" applyAlignment="1" applyProtection="1">
      <alignment horizontal="center" vertical="center" wrapText="1"/>
      <protection/>
    </xf>
    <xf numFmtId="0" fontId="0" fillId="43" borderId="0" xfId="0" applyFont="1" applyFill="1" applyAlignment="1">
      <alignment vertical="center"/>
    </xf>
    <xf numFmtId="0" fontId="0" fillId="43" borderId="28" xfId="0" applyNumberFormat="1" applyFont="1" applyFill="1" applyBorder="1" applyAlignment="1" applyProtection="1">
      <alignment horizontal="center" vertical="center" wrapText="1"/>
      <protection/>
    </xf>
    <xf numFmtId="174" fontId="0" fillId="43" borderId="30" xfId="0" applyNumberFormat="1" applyFont="1" applyFill="1" applyBorder="1" applyAlignment="1">
      <alignment horizontal="center" vertical="center" wrapText="1"/>
    </xf>
    <xf numFmtId="174" fontId="0" fillId="43" borderId="23" xfId="0" applyNumberFormat="1" applyFont="1" applyFill="1" applyBorder="1" applyAlignment="1">
      <alignment horizontal="center" vertical="center" wrapText="1"/>
    </xf>
    <xf numFmtId="174" fontId="0" fillId="43" borderId="31" xfId="0" applyNumberFormat="1" applyFont="1" applyFill="1" applyBorder="1" applyAlignment="1">
      <alignment horizontal="center" vertical="center" wrapText="1"/>
    </xf>
    <xf numFmtId="0" fontId="0" fillId="43" borderId="30" xfId="0" applyFont="1" applyFill="1" applyBorder="1" applyAlignment="1" applyProtection="1">
      <alignment horizontal="center" vertical="center"/>
      <protection/>
    </xf>
    <xf numFmtId="0" fontId="0" fillId="43" borderId="23" xfId="0" applyFont="1" applyFill="1" applyBorder="1" applyAlignment="1" applyProtection="1">
      <alignment horizontal="center" vertical="center"/>
      <protection/>
    </xf>
    <xf numFmtId="0" fontId="0" fillId="43" borderId="24" xfId="0" applyNumberFormat="1" applyFont="1" applyFill="1" applyBorder="1" applyAlignment="1" applyProtection="1">
      <alignment horizontal="center" vertical="center" wrapText="1"/>
      <protection/>
    </xf>
    <xf numFmtId="174" fontId="0" fillId="43" borderId="23" xfId="0" applyNumberFormat="1" applyFont="1" applyFill="1" applyBorder="1" applyAlignment="1">
      <alignment horizontal="center" vertical="center"/>
    </xf>
    <xf numFmtId="0" fontId="0" fillId="43" borderId="23" xfId="53" applyFont="1" applyFill="1" applyBorder="1" applyAlignment="1">
      <alignment horizontal="center"/>
      <protection/>
    </xf>
    <xf numFmtId="0" fontId="0" fillId="0" borderId="59" xfId="0" applyNumberFormat="1" applyFont="1" applyFill="1" applyBorder="1" applyAlignment="1" applyProtection="1">
      <alignment horizontal="center" vertical="center" wrapText="1"/>
      <protection/>
    </xf>
    <xf numFmtId="2" fontId="0" fillId="0" borderId="31" xfId="0" applyNumberFormat="1" applyBorder="1" applyAlignment="1" applyProtection="1">
      <alignment horizontal="center" vertical="center"/>
      <protection/>
    </xf>
    <xf numFmtId="2" fontId="0" fillId="43" borderId="31" xfId="0" applyNumberFormat="1" applyFill="1" applyBorder="1" applyAlignment="1" applyProtection="1">
      <alignment horizontal="center" vertical="center"/>
      <protection/>
    </xf>
    <xf numFmtId="2" fontId="0" fillId="0" borderId="34" xfId="0" applyNumberFormat="1" applyBorder="1" applyAlignment="1" applyProtection="1">
      <alignment horizontal="center" vertical="center"/>
      <protection/>
    </xf>
    <xf numFmtId="1" fontId="0" fillId="36" borderId="37" xfId="0" applyNumberFormat="1" applyFont="1" applyFill="1" applyBorder="1" applyAlignment="1">
      <alignment horizontal="center" vertical="center" wrapText="1"/>
    </xf>
    <xf numFmtId="0" fontId="0" fillId="37" borderId="23" xfId="53" applyFont="1" applyFill="1" applyBorder="1" applyAlignment="1">
      <alignment horizontal="center" vertical="center"/>
      <protection/>
    </xf>
    <xf numFmtId="0" fontId="0" fillId="34" borderId="30" xfId="0" applyFont="1" applyFill="1" applyBorder="1" applyAlignment="1">
      <alignment horizontal="center" vertical="center" wrapText="1"/>
    </xf>
    <xf numFmtId="0" fontId="0" fillId="34" borderId="23" xfId="0" applyFont="1" applyFill="1" applyBorder="1" applyAlignment="1">
      <alignment horizontal="center" vertical="center" wrapText="1"/>
    </xf>
    <xf numFmtId="174" fontId="0" fillId="34" borderId="36" xfId="0" applyNumberFormat="1" applyFont="1" applyFill="1" applyBorder="1" applyAlignment="1">
      <alignment horizontal="center" vertical="center" wrapText="1"/>
    </xf>
    <xf numFmtId="1" fontId="0" fillId="36" borderId="64" xfId="0" applyNumberFormat="1" applyFont="1" applyFill="1" applyBorder="1" applyAlignment="1">
      <alignment horizontal="center" vertical="center" wrapText="1"/>
    </xf>
    <xf numFmtId="0" fontId="0" fillId="37" borderId="14" xfId="0" applyFont="1" applyFill="1" applyBorder="1" applyAlignment="1">
      <alignment horizontal="center" vertical="center" wrapText="1"/>
    </xf>
    <xf numFmtId="174" fontId="0" fillId="37" borderId="23" xfId="0" applyNumberFormat="1" applyFont="1" applyFill="1" applyBorder="1" applyAlignment="1">
      <alignment horizontal="center" vertical="center" wrapText="1"/>
    </xf>
    <xf numFmtId="174" fontId="0" fillId="39" borderId="23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77" xfId="0" applyFont="1" applyFill="1" applyBorder="1" applyAlignment="1" applyProtection="1">
      <alignment horizontal="center" vertical="center" wrapText="1"/>
      <protection/>
    </xf>
    <xf numFmtId="0" fontId="0" fillId="0" borderId="93" xfId="0" applyNumberFormat="1" applyFont="1" applyFill="1" applyBorder="1" applyAlignment="1" applyProtection="1">
      <alignment horizontal="center" vertical="center" wrapText="1"/>
      <protection/>
    </xf>
    <xf numFmtId="0" fontId="0" fillId="33" borderId="49" xfId="0" applyFont="1" applyFill="1" applyBorder="1" applyAlignment="1" applyProtection="1">
      <alignment horizontal="center" vertical="center" wrapText="1"/>
      <protection/>
    </xf>
    <xf numFmtId="0" fontId="0" fillId="44" borderId="16" xfId="0" applyNumberFormat="1" applyFont="1" applyFill="1" applyBorder="1" applyAlignment="1" applyProtection="1">
      <alignment horizontal="center" vertical="center" wrapText="1"/>
      <protection/>
    </xf>
    <xf numFmtId="1" fontId="0" fillId="44" borderId="20" xfId="0" applyNumberFormat="1" applyFont="1" applyFill="1" applyBorder="1" applyAlignment="1">
      <alignment horizontal="center" vertical="center" wrapText="1"/>
    </xf>
    <xf numFmtId="0" fontId="0" fillId="44" borderId="25" xfId="0" applyNumberFormat="1" applyFont="1" applyFill="1" applyBorder="1" applyAlignment="1" applyProtection="1">
      <alignment horizontal="center" vertical="center" wrapText="1"/>
      <protection/>
    </xf>
    <xf numFmtId="0" fontId="0" fillId="44" borderId="25" xfId="0" applyFont="1" applyFill="1" applyBorder="1" applyAlignment="1" applyProtection="1">
      <alignment horizontal="center" vertical="center" wrapText="1"/>
      <protection/>
    </xf>
    <xf numFmtId="0" fontId="0" fillId="44" borderId="28" xfId="0" applyFont="1" applyFill="1" applyBorder="1" applyAlignment="1" applyProtection="1">
      <alignment horizontal="center" vertical="center" wrapText="1"/>
      <protection/>
    </xf>
    <xf numFmtId="0" fontId="0" fillId="44" borderId="39" xfId="0" applyNumberFormat="1" applyFont="1" applyFill="1" applyBorder="1" applyAlignment="1" applyProtection="1">
      <alignment horizontal="center" vertical="center" wrapText="1"/>
      <protection/>
    </xf>
    <xf numFmtId="0" fontId="0" fillId="44" borderId="23" xfId="0" applyNumberFormat="1" applyFont="1" applyFill="1" applyBorder="1" applyAlignment="1" applyProtection="1">
      <alignment horizontal="center" vertical="center" wrapText="1"/>
      <protection/>
    </xf>
    <xf numFmtId="0" fontId="0" fillId="44" borderId="23" xfId="0" applyFont="1" applyFill="1" applyBorder="1" applyAlignment="1" applyProtection="1">
      <alignment horizontal="center" vertical="center" wrapText="1"/>
      <protection/>
    </xf>
    <xf numFmtId="0" fontId="0" fillId="44" borderId="0" xfId="0" applyNumberFormat="1" applyFont="1" applyFill="1" applyBorder="1" applyAlignment="1" applyProtection="1">
      <alignment horizontal="center" vertical="center" wrapText="1"/>
      <protection/>
    </xf>
    <xf numFmtId="0" fontId="0" fillId="44" borderId="0" xfId="0" applyFont="1" applyFill="1" applyBorder="1" applyAlignment="1" applyProtection="1">
      <alignment horizontal="center" vertical="center" wrapText="1"/>
      <protection/>
    </xf>
    <xf numFmtId="4" fontId="0" fillId="44" borderId="0" xfId="0" applyNumberFormat="1" applyFont="1" applyFill="1" applyBorder="1" applyAlignment="1">
      <alignment vertical="center"/>
    </xf>
    <xf numFmtId="174" fontId="0" fillId="44" borderId="0" xfId="0" applyNumberFormat="1" applyFont="1" applyFill="1" applyBorder="1" applyAlignment="1">
      <alignment horizontal="left" vertical="center"/>
    </xf>
    <xf numFmtId="174" fontId="0" fillId="44" borderId="0" xfId="0" applyNumberFormat="1" applyFont="1" applyFill="1" applyBorder="1" applyAlignment="1">
      <alignment vertical="center"/>
    </xf>
    <xf numFmtId="0" fontId="0" fillId="44" borderId="0" xfId="0" applyFont="1" applyFill="1" applyBorder="1" applyAlignment="1">
      <alignment vertical="center"/>
    </xf>
    <xf numFmtId="0" fontId="0" fillId="44" borderId="24" xfId="0" applyNumberFormat="1" applyFont="1" applyFill="1" applyBorder="1" applyAlignment="1" applyProtection="1">
      <alignment horizontal="center" vertical="center" wrapText="1"/>
      <protection/>
    </xf>
    <xf numFmtId="0" fontId="0" fillId="44" borderId="24" xfId="0" applyFont="1" applyFill="1" applyBorder="1" applyAlignment="1" applyProtection="1">
      <alignment horizontal="center" vertical="center" wrapText="1"/>
      <protection/>
    </xf>
    <xf numFmtId="0" fontId="0" fillId="44" borderId="44" xfId="0" applyFont="1" applyFill="1" applyBorder="1" applyAlignment="1" applyProtection="1">
      <alignment horizontal="center" vertical="center" wrapText="1"/>
      <protection/>
    </xf>
    <xf numFmtId="0" fontId="0" fillId="44" borderId="42" xfId="0" applyNumberFormat="1" applyFont="1" applyFill="1" applyBorder="1" applyAlignment="1" applyProtection="1">
      <alignment horizontal="center" vertical="center" wrapText="1"/>
      <protection/>
    </xf>
    <xf numFmtId="0" fontId="0" fillId="44" borderId="31" xfId="0" applyNumberFormat="1" applyFont="1" applyFill="1" applyBorder="1" applyAlignment="1" applyProtection="1">
      <alignment horizontal="center" vertical="center" wrapText="1"/>
      <protection/>
    </xf>
    <xf numFmtId="0" fontId="0" fillId="44" borderId="53" xfId="0" applyNumberFormat="1" applyFont="1" applyFill="1" applyBorder="1" applyAlignment="1" applyProtection="1">
      <alignment horizontal="center" vertical="center" wrapText="1"/>
      <protection/>
    </xf>
    <xf numFmtId="0" fontId="0" fillId="0" borderId="3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40" xfId="0" applyFont="1" applyBorder="1" applyAlignment="1">
      <alignment horizontal="center" vertical="center" wrapText="1"/>
    </xf>
    <xf numFmtId="181" fontId="0" fillId="33" borderId="28" xfId="0" applyNumberFormat="1" applyFont="1" applyFill="1" applyBorder="1" applyAlignment="1" applyProtection="1">
      <alignment horizontal="center" vertical="center" wrapText="1"/>
      <protection/>
    </xf>
    <xf numFmtId="181" fontId="0" fillId="43" borderId="28" xfId="0" applyNumberFormat="1" applyFont="1" applyFill="1" applyBorder="1" applyAlignment="1" applyProtection="1">
      <alignment horizontal="center" vertical="center" wrapText="1"/>
      <protection/>
    </xf>
    <xf numFmtId="181" fontId="0" fillId="33" borderId="28" xfId="0" applyNumberFormat="1" applyFont="1" applyFill="1" applyBorder="1" applyAlignment="1">
      <alignment horizontal="center" vertical="center" wrapText="1"/>
    </xf>
    <xf numFmtId="181" fontId="0" fillId="0" borderId="28" xfId="0" applyNumberFormat="1" applyFont="1" applyFill="1" applyBorder="1" applyAlignment="1" applyProtection="1">
      <alignment horizontal="center" vertical="center" wrapText="1"/>
      <protection/>
    </xf>
    <xf numFmtId="181" fontId="0" fillId="0" borderId="28" xfId="0" applyNumberFormat="1" applyFont="1" applyFill="1" applyBorder="1" applyAlignment="1">
      <alignment horizontal="center" vertical="center" wrapText="1"/>
    </xf>
    <xf numFmtId="181" fontId="0" fillId="0" borderId="29" xfId="0" applyNumberFormat="1" applyFont="1" applyFill="1" applyBorder="1" applyAlignment="1" applyProtection="1">
      <alignment horizontal="center" vertical="center" wrapText="1"/>
      <protection/>
    </xf>
    <xf numFmtId="181" fontId="0" fillId="0" borderId="29" xfId="0" applyNumberFormat="1" applyFont="1" applyBorder="1" applyAlignment="1">
      <alignment horizontal="center" vertical="center" wrapText="1"/>
    </xf>
    <xf numFmtId="181" fontId="0" fillId="0" borderId="11" xfId="0" applyNumberFormat="1" applyFont="1" applyBorder="1" applyAlignment="1">
      <alignment horizontal="center" vertical="center" wrapText="1"/>
    </xf>
    <xf numFmtId="181" fontId="0" fillId="0" borderId="23" xfId="0" applyNumberFormat="1" applyFont="1" applyBorder="1" applyAlignment="1">
      <alignment horizontal="center" vertical="center" wrapText="1"/>
    </xf>
    <xf numFmtId="181" fontId="0" fillId="0" borderId="10" xfId="0" applyNumberFormat="1" applyFont="1" applyBorder="1" applyAlignment="1">
      <alignment horizontal="center" vertical="center" wrapText="1"/>
    </xf>
    <xf numFmtId="4" fontId="0" fillId="0" borderId="37" xfId="0" applyNumberFormat="1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74" fontId="0" fillId="0" borderId="23" xfId="0" applyNumberFormat="1" applyFont="1" applyBorder="1" applyAlignment="1">
      <alignment horizontal="center" vertical="center" wrapText="1"/>
    </xf>
    <xf numFmtId="188" fontId="0" fillId="0" borderId="18" xfId="0" applyNumberFormat="1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174" fontId="0" fillId="0" borderId="40" xfId="0" applyNumberFormat="1" applyFont="1" applyBorder="1" applyAlignment="1">
      <alignment horizontal="center" vertical="center" wrapText="1"/>
    </xf>
    <xf numFmtId="0" fontId="0" fillId="0" borderId="29" xfId="0" applyFont="1" applyBorder="1" applyAlignment="1">
      <alignment vertical="center"/>
    </xf>
    <xf numFmtId="0" fontId="0" fillId="37" borderId="29" xfId="0" applyFont="1" applyFill="1" applyBorder="1" applyAlignment="1">
      <alignment vertical="center"/>
    </xf>
    <xf numFmtId="0" fontId="0" fillId="37" borderId="29" xfId="0" applyFont="1" applyFill="1" applyBorder="1" applyAlignment="1">
      <alignment vertical="center" wrapText="1"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94" xfId="0" applyFont="1" applyBorder="1" applyAlignment="1">
      <alignment horizontal="center" vertical="center"/>
    </xf>
    <xf numFmtId="0" fontId="0" fillId="0" borderId="95" xfId="0" applyFont="1" applyBorder="1" applyAlignment="1">
      <alignment horizontal="center" vertical="center"/>
    </xf>
    <xf numFmtId="0" fontId="0" fillId="0" borderId="79" xfId="0" applyFont="1" applyBorder="1" applyAlignment="1">
      <alignment horizontal="center" vertical="center"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 applyProtection="1">
      <alignment horizontal="center" vertical="center"/>
      <protection/>
    </xf>
    <xf numFmtId="4" fontId="0" fillId="0" borderId="13" xfId="0" applyNumberFormat="1" applyFont="1" applyBorder="1" applyAlignment="1">
      <alignment horizontal="center" vertical="center" wrapText="1"/>
    </xf>
    <xf numFmtId="4" fontId="0" fillId="0" borderId="15" xfId="0" applyNumberFormat="1" applyFont="1" applyBorder="1" applyAlignment="1">
      <alignment horizontal="center" vertical="center" wrapText="1"/>
    </xf>
    <xf numFmtId="174" fontId="0" fillId="37" borderId="32" xfId="0" applyNumberFormat="1" applyFont="1" applyFill="1" applyBorder="1" applyAlignment="1">
      <alignment horizontal="center" vertical="center" wrapText="1"/>
    </xf>
    <xf numFmtId="174" fontId="0" fillId="37" borderId="22" xfId="0" applyNumberFormat="1" applyFont="1" applyFill="1" applyBorder="1" applyAlignment="1">
      <alignment horizontal="center" vertical="center"/>
    </xf>
    <xf numFmtId="174" fontId="0" fillId="37" borderId="15" xfId="0" applyNumberFormat="1" applyFont="1" applyFill="1" applyBorder="1" applyAlignment="1">
      <alignment horizontal="center" vertical="center" wrapText="1"/>
    </xf>
    <xf numFmtId="1" fontId="0" fillId="37" borderId="20" xfId="0" applyNumberFormat="1" applyFont="1" applyFill="1" applyBorder="1" applyAlignment="1">
      <alignment horizontal="center" vertical="center" wrapText="1"/>
    </xf>
    <xf numFmtId="0" fontId="0" fillId="37" borderId="32" xfId="0" applyFont="1" applyFill="1" applyBorder="1" applyAlignment="1">
      <alignment horizontal="center" vertical="center" wrapText="1"/>
    </xf>
    <xf numFmtId="0" fontId="0" fillId="37" borderId="32" xfId="0" applyFill="1" applyBorder="1" applyAlignment="1">
      <alignment horizontal="center" vertical="center"/>
    </xf>
    <xf numFmtId="174" fontId="0" fillId="37" borderId="96" xfId="0" applyNumberFormat="1" applyFont="1" applyFill="1" applyBorder="1" applyAlignment="1">
      <alignment horizontal="center" vertical="center" wrapText="1"/>
    </xf>
    <xf numFmtId="0" fontId="0" fillId="39" borderId="49" xfId="0" applyFont="1" applyFill="1" applyBorder="1" applyAlignment="1">
      <alignment horizontal="center" vertical="center"/>
    </xf>
    <xf numFmtId="0" fontId="0" fillId="45" borderId="14" xfId="0" applyFont="1" applyFill="1" applyBorder="1" applyAlignment="1">
      <alignment horizontal="center" vertical="center" wrapText="1"/>
    </xf>
    <xf numFmtId="0" fontId="0" fillId="33" borderId="49" xfId="0" applyNumberFormat="1" applyFont="1" applyFill="1" applyBorder="1" applyAlignment="1" applyProtection="1">
      <alignment horizontal="center" vertical="center" wrapText="1"/>
      <protection/>
    </xf>
    <xf numFmtId="4" fontId="0" fillId="0" borderId="37" xfId="0" applyNumberFormat="1" applyFont="1" applyBorder="1" applyAlignment="1">
      <alignment vertical="center"/>
    </xf>
    <xf numFmtId="0" fontId="0" fillId="0" borderId="18" xfId="0" applyFont="1" applyBorder="1" applyAlignment="1">
      <alignment horizontal="center" vertical="center" wrapText="1"/>
    </xf>
    <xf numFmtId="0" fontId="0" fillId="45" borderId="23" xfId="0" applyFont="1" applyFill="1" applyBorder="1" applyAlignment="1">
      <alignment horizontal="center" vertical="center" wrapText="1"/>
    </xf>
    <xf numFmtId="0" fontId="0" fillId="46" borderId="13" xfId="0" applyFont="1" applyFill="1" applyBorder="1" applyAlignment="1">
      <alignment horizontal="center" vertical="center" wrapText="1"/>
    </xf>
    <xf numFmtId="0" fontId="0" fillId="33" borderId="23" xfId="0" applyFont="1" applyFill="1" applyBorder="1" applyAlignment="1">
      <alignment horizontal="center" vertical="center"/>
    </xf>
    <xf numFmtId="4" fontId="0" fillId="37" borderId="22" xfId="0" applyNumberFormat="1" applyFont="1" applyFill="1" applyBorder="1" applyAlignment="1">
      <alignment horizontal="center" vertical="center"/>
    </xf>
    <xf numFmtId="0" fontId="0" fillId="0" borderId="89" xfId="0" applyFont="1" applyBorder="1" applyAlignment="1">
      <alignment horizontal="center" vertical="center" wrapText="1"/>
    </xf>
    <xf numFmtId="0" fontId="0" fillId="0" borderId="97" xfId="0" applyFont="1" applyBorder="1" applyAlignment="1">
      <alignment horizontal="center" vertical="center" wrapText="1"/>
    </xf>
    <xf numFmtId="0" fontId="0" fillId="0" borderId="96" xfId="0" applyFont="1" applyBorder="1" applyAlignment="1">
      <alignment horizontal="center" vertical="center" wrapText="1"/>
    </xf>
    <xf numFmtId="0" fontId="0" fillId="0" borderId="96" xfId="0" applyNumberFormat="1" applyFont="1" applyFill="1" applyBorder="1" applyAlignment="1" applyProtection="1">
      <alignment horizontal="center" vertical="center" wrapText="1"/>
      <protection/>
    </xf>
    <xf numFmtId="4" fontId="0" fillId="0" borderId="98" xfId="0" applyNumberFormat="1" applyFont="1" applyBorder="1" applyAlignment="1">
      <alignment vertical="center"/>
    </xf>
    <xf numFmtId="189" fontId="0" fillId="33" borderId="96" xfId="0" applyNumberFormat="1" applyFont="1" applyFill="1" applyBorder="1" applyAlignment="1" applyProtection="1">
      <alignment horizontal="center" vertical="center" wrapText="1"/>
      <protection/>
    </xf>
    <xf numFmtId="189" fontId="0" fillId="0" borderId="96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74" fontId="0" fillId="0" borderId="23" xfId="0" applyNumberFormat="1" applyFont="1" applyFill="1" applyBorder="1" applyAlignment="1">
      <alignment horizontal="center" vertical="center" wrapText="1"/>
    </xf>
    <xf numFmtId="174" fontId="0" fillId="0" borderId="0" xfId="0" applyNumberFormat="1" applyFont="1" applyFill="1" applyAlignment="1">
      <alignment horizontal="center" vertical="center"/>
    </xf>
    <xf numFmtId="4" fontId="0" fillId="0" borderId="70" xfId="0" applyNumberFormat="1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4" fontId="0" fillId="0" borderId="35" xfId="0" applyNumberFormat="1" applyFont="1" applyFill="1" applyBorder="1" applyAlignment="1">
      <alignment horizontal="center" vertical="center" wrapText="1"/>
    </xf>
    <xf numFmtId="4" fontId="0" fillId="37" borderId="36" xfId="0" applyNumberFormat="1" applyFont="1" applyFill="1" applyBorder="1" applyAlignment="1">
      <alignment horizontal="center" vertical="center"/>
    </xf>
    <xf numFmtId="4" fontId="0" fillId="37" borderId="23" xfId="0" applyNumberFormat="1" applyFont="1" applyFill="1" applyBorder="1" applyAlignment="1">
      <alignment horizontal="center" vertical="center"/>
    </xf>
    <xf numFmtId="4" fontId="0" fillId="37" borderId="10" xfId="0" applyNumberFormat="1" applyFont="1" applyFill="1" applyBorder="1" applyAlignment="1">
      <alignment horizontal="center" vertical="center"/>
    </xf>
    <xf numFmtId="4" fontId="0" fillId="0" borderId="36" xfId="0" applyNumberFormat="1" applyFont="1" applyFill="1" applyBorder="1" applyAlignment="1">
      <alignment horizontal="center" vertical="center"/>
    </xf>
    <xf numFmtId="4" fontId="0" fillId="0" borderId="22" xfId="0" applyNumberFormat="1" applyFont="1" applyFill="1" applyBorder="1" applyAlignment="1">
      <alignment horizontal="center" vertical="center"/>
    </xf>
    <xf numFmtId="174" fontId="0" fillId="39" borderId="22" xfId="0" applyNumberFormat="1" applyFont="1" applyFill="1" applyBorder="1" applyAlignment="1">
      <alignment horizontal="center" vertical="center"/>
    </xf>
    <xf numFmtId="49" fontId="0" fillId="0" borderId="23" xfId="0" applyNumberFormat="1" applyFont="1" applyFill="1" applyBorder="1" applyAlignment="1">
      <alignment horizontal="center" vertical="center" wrapText="1"/>
    </xf>
    <xf numFmtId="4" fontId="0" fillId="47" borderId="22" xfId="0" applyNumberFormat="1" applyFont="1" applyFill="1" applyBorder="1" applyAlignment="1">
      <alignment horizontal="center" vertical="center"/>
    </xf>
    <xf numFmtId="4" fontId="0" fillId="48" borderId="22" xfId="0" applyNumberFormat="1" applyFont="1" applyFill="1" applyBorder="1" applyAlignment="1">
      <alignment horizontal="center" vertical="center"/>
    </xf>
    <xf numFmtId="0" fontId="0" fillId="33" borderId="24" xfId="0" applyFont="1" applyFill="1" applyBorder="1" applyAlignment="1">
      <alignment horizontal="center" vertical="center" wrapText="1"/>
    </xf>
    <xf numFmtId="0" fontId="0" fillId="39" borderId="31" xfId="0" applyFont="1" applyFill="1" applyBorder="1" applyAlignment="1">
      <alignment horizontal="center" vertical="center"/>
    </xf>
    <xf numFmtId="4" fontId="0" fillId="48" borderId="23" xfId="0" applyNumberFormat="1" applyFont="1" applyFill="1" applyBorder="1" applyAlignment="1">
      <alignment horizontal="center" vertical="center"/>
    </xf>
    <xf numFmtId="0" fontId="0" fillId="0" borderId="24" xfId="0" applyBorder="1" applyAlignment="1" applyProtection="1">
      <alignment horizontal="center" vertical="center"/>
      <protection/>
    </xf>
    <xf numFmtId="0" fontId="0" fillId="0" borderId="42" xfId="0" applyNumberFormat="1" applyFont="1" applyFill="1" applyBorder="1" applyAlignment="1" applyProtection="1">
      <alignment horizontal="center" vertical="center" wrapText="1"/>
      <protection/>
    </xf>
    <xf numFmtId="0" fontId="0" fillId="33" borderId="99" xfId="0" applyNumberFormat="1" applyFont="1" applyFill="1" applyBorder="1" applyAlignment="1" applyProtection="1">
      <alignment horizontal="center" vertical="center" wrapText="1"/>
      <protection/>
    </xf>
    <xf numFmtId="0" fontId="0" fillId="0" borderId="74" xfId="0" applyBorder="1" applyAlignment="1" applyProtection="1">
      <alignment horizontal="center" vertical="center"/>
      <protection/>
    </xf>
    <xf numFmtId="0" fontId="0" fillId="33" borderId="30" xfId="0" applyNumberFormat="1" applyFont="1" applyFill="1" applyBorder="1" applyAlignment="1" applyProtection="1">
      <alignment horizontal="center" vertical="center" wrapText="1"/>
      <protection/>
    </xf>
    <xf numFmtId="0" fontId="0" fillId="33" borderId="32" xfId="0" applyNumberFormat="1" applyFont="1" applyFill="1" applyBorder="1" applyAlignment="1" applyProtection="1">
      <alignment horizontal="center" vertical="center" wrapText="1"/>
      <protection/>
    </xf>
    <xf numFmtId="0" fontId="0" fillId="33" borderId="100" xfId="0" applyNumberFormat="1" applyFont="1" applyFill="1" applyBorder="1" applyAlignment="1" applyProtection="1">
      <alignment horizontal="center" vertical="center" wrapText="1"/>
      <protection/>
    </xf>
    <xf numFmtId="0" fontId="0" fillId="38" borderId="43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NumberFormat="1" applyFont="1" applyFill="1" applyBorder="1" applyAlignment="1" applyProtection="1">
      <alignment horizontal="center" vertical="center" wrapText="1"/>
      <protection/>
    </xf>
    <xf numFmtId="0" fontId="0" fillId="33" borderId="61" xfId="0" applyFont="1" applyFill="1" applyBorder="1" applyAlignment="1" applyProtection="1">
      <alignment horizontal="center" vertical="center" wrapText="1"/>
      <protection/>
    </xf>
    <xf numFmtId="0" fontId="0" fillId="33" borderId="24" xfId="0" applyFont="1" applyFill="1" applyBorder="1" applyAlignment="1" applyProtection="1">
      <alignment horizontal="center" vertical="center" wrapText="1"/>
      <protection/>
    </xf>
    <xf numFmtId="0" fontId="0" fillId="0" borderId="42" xfId="0" applyFont="1" applyFill="1" applyBorder="1" applyAlignment="1" applyProtection="1">
      <alignment horizontal="center" vertical="center" wrapText="1"/>
      <protection/>
    </xf>
    <xf numFmtId="0" fontId="0" fillId="0" borderId="29" xfId="0" applyFont="1" applyFill="1" applyBorder="1" applyAlignment="1">
      <alignment vertical="center" wrapText="1"/>
    </xf>
    <xf numFmtId="0" fontId="0" fillId="48" borderId="30" xfId="0" applyFont="1" applyFill="1" applyBorder="1" applyAlignment="1" applyProtection="1">
      <alignment horizontal="center" vertical="center"/>
      <protection/>
    </xf>
    <xf numFmtId="0" fontId="0" fillId="48" borderId="23" xfId="0" applyFont="1" applyFill="1" applyBorder="1" applyAlignment="1" applyProtection="1">
      <alignment horizontal="center" vertical="center"/>
      <protection/>
    </xf>
    <xf numFmtId="0" fontId="0" fillId="48" borderId="32" xfId="0" applyFont="1" applyFill="1" applyBorder="1" applyAlignment="1" applyProtection="1">
      <alignment horizontal="center" vertical="center"/>
      <protection/>
    </xf>
    <xf numFmtId="3" fontId="0" fillId="33" borderId="36" xfId="0" applyNumberFormat="1" applyFont="1" applyFill="1" applyBorder="1" applyAlignment="1">
      <alignment horizontal="center" vertical="center"/>
    </xf>
    <xf numFmtId="3" fontId="0" fillId="33" borderId="23" xfId="0" applyNumberFormat="1" applyFont="1" applyFill="1" applyBorder="1" applyAlignment="1">
      <alignment horizontal="center" vertical="center"/>
    </xf>
    <xf numFmtId="3" fontId="0" fillId="33" borderId="22" xfId="0" applyNumberFormat="1" applyFont="1" applyFill="1" applyBorder="1" applyAlignment="1">
      <alignment horizontal="center" vertical="center"/>
    </xf>
    <xf numFmtId="3" fontId="0" fillId="33" borderId="23" xfId="0" applyNumberFormat="1" applyFont="1" applyFill="1" applyBorder="1" applyAlignment="1">
      <alignment horizontal="center" vertical="center" wrapText="1"/>
    </xf>
    <xf numFmtId="3" fontId="0" fillId="0" borderId="23" xfId="0" applyNumberFormat="1" applyFont="1" applyFill="1" applyBorder="1" applyAlignment="1">
      <alignment horizontal="center" vertical="center"/>
    </xf>
    <xf numFmtId="3" fontId="0" fillId="0" borderId="23" xfId="0" applyNumberFormat="1" applyFont="1" applyBorder="1" applyAlignment="1">
      <alignment horizontal="center" vertical="center"/>
    </xf>
    <xf numFmtId="3" fontId="0" fillId="0" borderId="23" xfId="0" applyNumberFormat="1" applyFont="1" applyFill="1" applyBorder="1" applyAlignment="1">
      <alignment horizontal="center" vertical="center" wrapText="1"/>
    </xf>
    <xf numFmtId="3" fontId="0" fillId="0" borderId="23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 vertical="center"/>
    </xf>
    <xf numFmtId="3" fontId="0" fillId="0" borderId="13" xfId="0" applyNumberFormat="1" applyFont="1" applyBorder="1" applyAlignment="1">
      <alignment vertical="center"/>
    </xf>
    <xf numFmtId="0" fontId="0" fillId="0" borderId="23" xfId="54" applyNumberFormat="1" applyFont="1" applyFill="1" applyBorder="1" applyAlignment="1" applyProtection="1">
      <alignment horizontal="justify" vertical="top" wrapText="1"/>
      <protection/>
    </xf>
    <xf numFmtId="0" fontId="0" fillId="0" borderId="31" xfId="54" applyNumberFormat="1" applyFont="1" applyFill="1" applyBorder="1" applyAlignment="1" applyProtection="1">
      <alignment horizontal="justify" vertical="top"/>
      <protection/>
    </xf>
    <xf numFmtId="4" fontId="0" fillId="0" borderId="23" xfId="0" applyNumberFormat="1" applyFont="1" applyBorder="1" applyAlignment="1">
      <alignment horizontal="center" vertical="center"/>
    </xf>
    <xf numFmtId="0" fontId="0" fillId="33" borderId="57" xfId="0" applyFont="1" applyFill="1" applyBorder="1" applyAlignment="1">
      <alignment vertical="center"/>
    </xf>
    <xf numFmtId="0" fontId="0" fillId="33" borderId="41" xfId="0" applyFont="1" applyFill="1" applyBorder="1" applyAlignment="1">
      <alignment horizontal="left" vertical="center"/>
    </xf>
    <xf numFmtId="0" fontId="0" fillId="33" borderId="75" xfId="0" applyFont="1" applyFill="1" applyBorder="1" applyAlignment="1">
      <alignment horizontal="center" vertical="center" wrapText="1"/>
    </xf>
    <xf numFmtId="0" fontId="0" fillId="33" borderId="64" xfId="0" applyNumberFormat="1" applyFont="1" applyFill="1" applyBorder="1" applyAlignment="1" applyProtection="1">
      <alignment horizontal="center" vertical="center" wrapText="1"/>
      <protection/>
    </xf>
    <xf numFmtId="14" fontId="0" fillId="33" borderId="64" xfId="0" applyNumberFormat="1" applyFont="1" applyFill="1" applyBorder="1" applyAlignment="1" applyProtection="1">
      <alignment horizontal="center" vertical="center" wrapText="1"/>
      <protection/>
    </xf>
    <xf numFmtId="14" fontId="0" fillId="33" borderId="28" xfId="0" applyNumberFormat="1" applyFont="1" applyFill="1" applyBorder="1" applyAlignment="1" applyProtection="1">
      <alignment horizontal="center" vertical="center" wrapText="1"/>
      <protection/>
    </xf>
    <xf numFmtId="14" fontId="0" fillId="0" borderId="28" xfId="0" applyNumberFormat="1" applyFont="1" applyFill="1" applyBorder="1" applyAlignment="1" applyProtection="1">
      <alignment horizontal="center" vertical="center" wrapText="1"/>
      <protection/>
    </xf>
    <xf numFmtId="14" fontId="0" fillId="37" borderId="28" xfId="0" applyNumberFormat="1" applyFont="1" applyFill="1" applyBorder="1" applyAlignment="1" applyProtection="1">
      <alignment horizontal="center" vertical="center" wrapText="1"/>
      <protection/>
    </xf>
    <xf numFmtId="0" fontId="0" fillId="0" borderId="46" xfId="0" applyFont="1" applyFill="1" applyBorder="1" applyAlignment="1" applyProtection="1">
      <alignment horizontal="center" vertical="center" wrapText="1"/>
      <protection/>
    </xf>
    <xf numFmtId="14" fontId="0" fillId="0" borderId="43" xfId="0" applyNumberFormat="1" applyFont="1" applyFill="1" applyBorder="1" applyAlignment="1" applyProtection="1">
      <alignment horizontal="center" vertical="center" wrapText="1"/>
      <protection/>
    </xf>
    <xf numFmtId="0" fontId="0" fillId="0" borderId="30" xfId="0" applyFont="1" applyFill="1" applyBorder="1" applyAlignment="1" applyProtection="1">
      <alignment horizontal="center" vertical="center" wrapText="1"/>
      <protection/>
    </xf>
    <xf numFmtId="14" fontId="0" fillId="0" borderId="29" xfId="0" applyNumberFormat="1" applyFont="1" applyFill="1" applyBorder="1" applyAlignment="1" applyProtection="1">
      <alignment horizontal="center" vertical="center" wrapText="1"/>
      <protection/>
    </xf>
    <xf numFmtId="14" fontId="0" fillId="37" borderId="29" xfId="0" applyNumberFormat="1" applyFont="1" applyFill="1" applyBorder="1" applyAlignment="1" applyProtection="1">
      <alignment horizontal="center" vertical="center" wrapText="1"/>
      <protection/>
    </xf>
    <xf numFmtId="14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48" borderId="31" xfId="0" applyNumberFormat="1" applyFont="1" applyFill="1" applyBorder="1" applyAlignment="1" applyProtection="1">
      <alignment horizontal="center" vertical="center" wrapText="1"/>
      <protection/>
    </xf>
    <xf numFmtId="0" fontId="0" fillId="48" borderId="26" xfId="0" applyNumberFormat="1" applyFont="1" applyFill="1" applyBorder="1" applyAlignment="1" applyProtection="1">
      <alignment horizontal="center" vertical="center" wrapText="1"/>
      <protection/>
    </xf>
    <xf numFmtId="0" fontId="0" fillId="49" borderId="23" xfId="0" applyFont="1" applyFill="1" applyBorder="1" applyAlignment="1">
      <alignment horizontal="center" vertical="center"/>
    </xf>
    <xf numFmtId="0" fontId="0" fillId="49" borderId="31" xfId="0" applyFont="1" applyFill="1" applyBorder="1" applyAlignment="1">
      <alignment horizontal="center" vertical="center"/>
    </xf>
    <xf numFmtId="11" fontId="0" fillId="49" borderId="23" xfId="0" applyNumberFormat="1" applyFont="1" applyFill="1" applyBorder="1" applyAlignment="1">
      <alignment horizontal="center" vertical="center"/>
    </xf>
    <xf numFmtId="0" fontId="0" fillId="49" borderId="23" xfId="0" applyNumberFormat="1" applyFont="1" applyFill="1" applyBorder="1" applyAlignment="1">
      <alignment horizontal="center" vertical="center"/>
    </xf>
    <xf numFmtId="0" fontId="0" fillId="49" borderId="34" xfId="0" applyFont="1" applyFill="1" applyBorder="1" applyAlignment="1">
      <alignment horizontal="center" vertical="center"/>
    </xf>
    <xf numFmtId="0" fontId="0" fillId="49" borderId="10" xfId="0" applyFont="1" applyFill="1" applyBorder="1" applyAlignment="1">
      <alignment horizontal="center" vertical="center"/>
    </xf>
    <xf numFmtId="0" fontId="0" fillId="49" borderId="0" xfId="0" applyFont="1" applyFill="1" applyBorder="1" applyAlignment="1">
      <alignment horizontal="center" vertical="center"/>
    </xf>
    <xf numFmtId="0" fontId="0" fillId="49" borderId="86" xfId="0" applyFont="1" applyFill="1" applyBorder="1" applyAlignment="1">
      <alignment horizontal="center" vertical="center"/>
    </xf>
    <xf numFmtId="0" fontId="0" fillId="47" borderId="23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2" fontId="0" fillId="0" borderId="24" xfId="0" applyNumberFormat="1" applyFont="1" applyFill="1" applyBorder="1" applyAlignment="1" applyProtection="1">
      <alignment horizontal="center" vertical="center" wrapText="1"/>
      <protection/>
    </xf>
    <xf numFmtId="2" fontId="0" fillId="0" borderId="23" xfId="0" applyNumberFormat="1" applyFont="1" applyFill="1" applyBorder="1" applyAlignment="1">
      <alignment horizontal="center" vertical="center"/>
    </xf>
    <xf numFmtId="0" fontId="0" fillId="48" borderId="24" xfId="0" applyNumberFormat="1" applyFont="1" applyFill="1" applyBorder="1" applyAlignment="1" applyProtection="1">
      <alignment horizontal="center" vertical="center" wrapText="1"/>
      <protection/>
    </xf>
    <xf numFmtId="0" fontId="0" fillId="48" borderId="42" xfId="0" applyNumberFormat="1" applyFont="1" applyFill="1" applyBorder="1" applyAlignment="1" applyProtection="1">
      <alignment horizontal="center" vertical="center" wrapText="1"/>
      <protection/>
    </xf>
    <xf numFmtId="2" fontId="0" fillId="33" borderId="44" xfId="0" applyNumberFormat="1" applyFont="1" applyFill="1" applyBorder="1" applyAlignment="1" applyProtection="1">
      <alignment horizontal="center" vertical="center" wrapText="1"/>
      <protection/>
    </xf>
    <xf numFmtId="2" fontId="0" fillId="33" borderId="69" xfId="0" applyNumberFormat="1" applyFont="1" applyFill="1" applyBorder="1" applyAlignment="1" applyProtection="1">
      <alignment horizontal="center" vertical="center" wrapText="1"/>
      <protection/>
    </xf>
    <xf numFmtId="174" fontId="0" fillId="0" borderId="101" xfId="0" applyNumberFormat="1" applyFont="1" applyBorder="1" applyAlignment="1">
      <alignment horizontal="center" vertical="center" wrapText="1"/>
    </xf>
    <xf numFmtId="174" fontId="0" fillId="0" borderId="23" xfId="0" applyNumberFormat="1" applyFont="1" applyBorder="1" applyAlignment="1">
      <alignment horizontal="center" vertical="center" wrapText="1"/>
    </xf>
    <xf numFmtId="0" fontId="0" fillId="0" borderId="23" xfId="54" applyNumberFormat="1" applyFont="1" applyFill="1" applyBorder="1" applyAlignment="1" applyProtection="1">
      <alignment horizontal="center" vertical="center" wrapText="1"/>
      <protection/>
    </xf>
    <xf numFmtId="14" fontId="0" fillId="0" borderId="23" xfId="0" applyNumberFormat="1" applyFont="1" applyFill="1" applyBorder="1" applyAlignment="1">
      <alignment horizontal="center" vertical="center"/>
    </xf>
    <xf numFmtId="14" fontId="0" fillId="33" borderId="23" xfId="0" applyNumberFormat="1" applyFont="1" applyFill="1" applyBorder="1" applyAlignment="1">
      <alignment horizontal="center" vertical="center"/>
    </xf>
    <xf numFmtId="0" fontId="0" fillId="48" borderId="23" xfId="0" applyFill="1" applyBorder="1" applyAlignment="1">
      <alignment horizontal="center" vertical="center"/>
    </xf>
    <xf numFmtId="4" fontId="0" fillId="0" borderId="23" xfId="0" applyNumberFormat="1" applyFont="1" applyFill="1" applyBorder="1" applyAlignment="1">
      <alignment horizontal="center" vertical="center"/>
    </xf>
    <xf numFmtId="14" fontId="0" fillId="0" borderId="64" xfId="0" applyNumberFormat="1" applyFont="1" applyFill="1" applyBorder="1" applyAlignment="1" applyProtection="1">
      <alignment horizontal="center" vertical="center" wrapText="1"/>
      <protection/>
    </xf>
    <xf numFmtId="174" fontId="0" fillId="50" borderId="23" xfId="0" applyNumberFormat="1" applyFont="1" applyFill="1" applyBorder="1" applyAlignment="1">
      <alignment horizontal="center" vertical="center" wrapText="1"/>
    </xf>
    <xf numFmtId="0" fontId="0" fillId="51" borderId="23" xfId="0" applyFont="1" applyFill="1" applyBorder="1" applyAlignment="1">
      <alignment horizontal="center" vertical="center"/>
    </xf>
    <xf numFmtId="0" fontId="0" fillId="51" borderId="23" xfId="0" applyFont="1" applyFill="1" applyBorder="1" applyAlignment="1">
      <alignment horizontal="center" vertical="center" wrapText="1"/>
    </xf>
    <xf numFmtId="0" fontId="0" fillId="48" borderId="25" xfId="0" applyNumberFormat="1" applyFont="1" applyFill="1" applyBorder="1" applyAlignment="1" applyProtection="1">
      <alignment horizontal="center" vertical="center" wrapText="1"/>
      <protection/>
    </xf>
    <xf numFmtId="0" fontId="0" fillId="48" borderId="23" xfId="0" applyFont="1" applyFill="1" applyBorder="1" applyAlignment="1">
      <alignment horizontal="center" vertical="center" wrapText="1"/>
    </xf>
    <xf numFmtId="174" fontId="0" fillId="0" borderId="13" xfId="0" applyNumberFormat="1" applyFont="1" applyBorder="1" applyAlignment="1">
      <alignment horizontal="center" vertical="center" wrapText="1"/>
    </xf>
    <xf numFmtId="0" fontId="0" fillId="0" borderId="102" xfId="0" applyNumberFormat="1" applyFont="1" applyFill="1" applyBorder="1" applyAlignment="1" applyProtection="1">
      <alignment horizontal="center" vertical="center" wrapText="1"/>
      <protection/>
    </xf>
    <xf numFmtId="0" fontId="0" fillId="42" borderId="31" xfId="0" applyFont="1" applyFill="1" applyBorder="1" applyAlignment="1" applyProtection="1">
      <alignment horizontal="center" vertical="center" wrapText="1"/>
      <protection/>
    </xf>
    <xf numFmtId="0" fontId="0" fillId="0" borderId="67" xfId="0" applyNumberFormat="1" applyFont="1" applyFill="1" applyBorder="1" applyAlignment="1" applyProtection="1">
      <alignment horizontal="center" vertical="center" wrapText="1"/>
      <protection/>
    </xf>
    <xf numFmtId="0" fontId="0" fillId="37" borderId="29" xfId="0" applyFont="1" applyFill="1" applyBorder="1" applyAlignment="1">
      <alignment horizontal="center" vertical="center" wrapText="1"/>
    </xf>
    <xf numFmtId="0" fontId="0" fillId="38" borderId="23" xfId="0" applyNumberFormat="1" applyFont="1" applyFill="1" applyBorder="1" applyAlignment="1" applyProtection="1">
      <alignment horizontal="center" vertical="center" wrapText="1"/>
      <protection/>
    </xf>
    <xf numFmtId="0" fontId="0" fillId="37" borderId="23" xfId="0" applyFont="1" applyFill="1" applyBorder="1" applyAlignment="1" applyProtection="1">
      <alignment horizontal="center" vertical="center" wrapText="1"/>
      <protection/>
    </xf>
    <xf numFmtId="0" fontId="0" fillId="42" borderId="23" xfId="0" applyFont="1" applyFill="1" applyBorder="1" applyAlignment="1" applyProtection="1">
      <alignment horizontal="center" vertical="center" wrapText="1"/>
      <protection/>
    </xf>
    <xf numFmtId="0" fontId="0" fillId="0" borderId="15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33" borderId="80" xfId="0" applyFont="1" applyFill="1" applyBorder="1" applyAlignment="1">
      <alignment horizontal="center" vertical="center"/>
    </xf>
    <xf numFmtId="0" fontId="0" fillId="37" borderId="32" xfId="0" applyFont="1" applyFill="1" applyBorder="1" applyAlignment="1">
      <alignment horizontal="center" vertical="center"/>
    </xf>
    <xf numFmtId="0" fontId="0" fillId="33" borderId="32" xfId="0" applyFont="1" applyFill="1" applyBorder="1" applyAlignment="1">
      <alignment horizontal="center" vertical="center"/>
    </xf>
    <xf numFmtId="0" fontId="0" fillId="37" borderId="31" xfId="0" applyFont="1" applyFill="1" applyBorder="1" applyAlignment="1">
      <alignment horizontal="center" vertical="center"/>
    </xf>
    <xf numFmtId="1" fontId="0" fillId="0" borderId="19" xfId="0" applyNumberFormat="1" applyFont="1" applyFill="1" applyBorder="1" applyAlignment="1">
      <alignment horizontal="center" vertical="center" wrapText="1"/>
    </xf>
    <xf numFmtId="1" fontId="0" fillId="33" borderId="23" xfId="0" applyNumberFormat="1" applyFont="1" applyFill="1" applyBorder="1" applyAlignment="1" applyProtection="1">
      <alignment horizontal="center" vertical="center" wrapText="1"/>
      <protection/>
    </xf>
    <xf numFmtId="0" fontId="0" fillId="37" borderId="44" xfId="0" applyFont="1" applyFill="1" applyBorder="1" applyAlignment="1" applyProtection="1">
      <alignment horizontal="center" vertical="center" wrapText="1"/>
      <protection/>
    </xf>
    <xf numFmtId="0" fontId="0" fillId="37" borderId="44" xfId="0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2" fontId="0" fillId="33" borderId="24" xfId="0" applyNumberFormat="1" applyFont="1" applyFill="1" applyBorder="1" applyAlignment="1" applyProtection="1">
      <alignment horizontal="center" vertical="center" wrapText="1"/>
      <protection/>
    </xf>
    <xf numFmtId="2" fontId="0" fillId="33" borderId="42" xfId="0" applyNumberFormat="1" applyFont="1" applyFill="1" applyBorder="1" applyAlignment="1" applyProtection="1">
      <alignment horizontal="center" vertical="center" wrapText="1"/>
      <protection/>
    </xf>
    <xf numFmtId="2" fontId="0" fillId="0" borderId="21" xfId="0" applyNumberFormat="1" applyFont="1" applyBorder="1" applyAlignment="1">
      <alignment vertical="center"/>
    </xf>
    <xf numFmtId="2" fontId="0" fillId="33" borderId="23" xfId="0" applyNumberFormat="1" applyFont="1" applyFill="1" applyBorder="1" applyAlignment="1" applyProtection="1">
      <alignment horizontal="center" vertical="center" wrapText="1"/>
      <protection/>
    </xf>
    <xf numFmtId="2" fontId="0" fillId="33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74" xfId="0" applyFont="1" applyFill="1" applyBorder="1" applyAlignment="1">
      <alignment horizontal="center" vertical="center" wrapText="1"/>
    </xf>
    <xf numFmtId="0" fontId="0" fillId="43" borderId="74" xfId="0" applyNumberFormat="1" applyFont="1" applyFill="1" applyBorder="1" applyAlignment="1" applyProtection="1">
      <alignment horizontal="center" vertical="center" wrapText="1"/>
      <protection/>
    </xf>
    <xf numFmtId="0" fontId="0" fillId="0" borderId="81" xfId="0" applyFont="1" applyBorder="1" applyAlignment="1">
      <alignment horizontal="center" vertical="center" wrapText="1"/>
    </xf>
    <xf numFmtId="0" fontId="0" fillId="0" borderId="82" xfId="0" applyFont="1" applyBorder="1" applyAlignment="1">
      <alignment horizontal="center" vertical="center" wrapText="1"/>
    </xf>
    <xf numFmtId="2" fontId="0" fillId="43" borderId="23" xfId="0" applyNumberFormat="1" applyFont="1" applyFill="1" applyBorder="1" applyAlignment="1" applyProtection="1">
      <alignment horizontal="center" vertical="center" wrapText="1"/>
      <protection/>
    </xf>
    <xf numFmtId="1" fontId="0" fillId="33" borderId="23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54" applyNumberFormat="1" applyFont="1" applyFill="1" applyBorder="1" applyAlignment="1" applyProtection="1">
      <alignment horizontal="justify" vertical="top"/>
      <protection/>
    </xf>
    <xf numFmtId="0" fontId="0" fillId="33" borderId="23" xfId="0" applyFont="1" applyFill="1" applyBorder="1" applyAlignment="1">
      <alignment horizontal="center" vertical="center"/>
    </xf>
    <xf numFmtId="4" fontId="0" fillId="0" borderId="14" xfId="0" applyNumberFormat="1" applyFont="1" applyBorder="1" applyAlignment="1">
      <alignment horizontal="center" vertical="center" wrapText="1"/>
    </xf>
    <xf numFmtId="0" fontId="0" fillId="33" borderId="103" xfId="0" applyNumberFormat="1" applyFont="1" applyFill="1" applyBorder="1" applyAlignment="1" applyProtection="1">
      <alignment horizontal="center" vertical="center" wrapText="1"/>
      <protection/>
    </xf>
    <xf numFmtId="4" fontId="0" fillId="33" borderId="23" xfId="0" applyNumberFormat="1" applyFont="1" applyFill="1" applyBorder="1" applyAlignment="1">
      <alignment horizontal="left" vertical="center"/>
    </xf>
    <xf numFmtId="0" fontId="0" fillId="0" borderId="23" xfId="0" applyFont="1" applyBorder="1" applyAlignment="1">
      <alignment horizontal="center" vertical="center"/>
    </xf>
    <xf numFmtId="14" fontId="0" fillId="0" borderId="23" xfId="0" applyNumberFormat="1" applyFont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37" borderId="13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47" borderId="23" xfId="0" applyFont="1" applyFill="1" applyBorder="1" applyAlignment="1">
      <alignment horizontal="center" vertical="center" wrapText="1"/>
    </xf>
    <xf numFmtId="0" fontId="0" fillId="0" borderId="44" xfId="0" applyNumberFormat="1" applyFont="1" applyFill="1" applyBorder="1" applyAlignment="1" applyProtection="1">
      <alignment horizontal="center" vertical="center" wrapText="1"/>
      <protection/>
    </xf>
    <xf numFmtId="0" fontId="0" fillId="0" borderId="26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Font="1" applyBorder="1" applyAlignment="1">
      <alignment horizontal="center" vertical="center" wrapText="1"/>
    </xf>
    <xf numFmtId="0" fontId="0" fillId="0" borderId="25" xfId="0" applyNumberFormat="1" applyFont="1" applyFill="1" applyBorder="1" applyAlignment="1" applyProtection="1">
      <alignment horizontal="center" vertical="center" wrapText="1"/>
      <protection/>
    </xf>
    <xf numFmtId="0" fontId="0" fillId="39" borderId="23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33" borderId="50" xfId="0" applyFont="1" applyFill="1" applyBorder="1" applyAlignment="1" applyProtection="1">
      <alignment horizontal="center" vertical="center" wrapText="1"/>
      <protection/>
    </xf>
    <xf numFmtId="0" fontId="0" fillId="0" borderId="23" xfId="0" applyFont="1" applyFill="1" applyBorder="1" applyAlignment="1" applyProtection="1">
      <alignment horizontal="center" vertical="center" wrapText="1"/>
      <protection/>
    </xf>
    <xf numFmtId="0" fontId="0" fillId="0" borderId="44" xfId="0" applyBorder="1" applyAlignment="1" applyProtection="1">
      <alignment horizontal="center" vertical="center"/>
      <protection/>
    </xf>
    <xf numFmtId="0" fontId="0" fillId="38" borderId="49" xfId="0" applyNumberFormat="1" applyFont="1" applyFill="1" applyBorder="1" applyAlignment="1" applyProtection="1">
      <alignment horizontal="center" vertical="center" wrapText="1"/>
      <protection/>
    </xf>
    <xf numFmtId="0" fontId="0" fillId="38" borderId="44" xfId="0" applyNumberFormat="1" applyFont="1" applyFill="1" applyBorder="1" applyAlignment="1" applyProtection="1">
      <alignment horizontal="center" vertical="center" wrapText="1"/>
      <protection/>
    </xf>
    <xf numFmtId="0" fontId="0" fillId="38" borderId="0" xfId="0" applyNumberFormat="1" applyFont="1" applyFill="1" applyBorder="1" applyAlignment="1" applyProtection="1">
      <alignment horizontal="center" vertical="center" wrapText="1"/>
      <protection/>
    </xf>
    <xf numFmtId="0" fontId="0" fillId="38" borderId="83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33" borderId="23" xfId="0" applyFont="1" applyFill="1" applyBorder="1" applyAlignment="1" applyProtection="1">
      <alignment horizontal="center" vertical="center" wrapText="1"/>
      <protection/>
    </xf>
    <xf numFmtId="0" fontId="0" fillId="48" borderId="23" xfId="0" applyFont="1" applyFill="1" applyBorder="1" applyAlignment="1">
      <alignment horizontal="center" vertical="center"/>
    </xf>
    <xf numFmtId="174" fontId="0" fillId="0" borderId="23" xfId="0" applyNumberFormat="1" applyFont="1" applyFill="1" applyBorder="1" applyAlignment="1">
      <alignment horizontal="center" vertical="center" wrapText="1"/>
    </xf>
    <xf numFmtId="0" fontId="0" fillId="33" borderId="23" xfId="0" applyFont="1" applyFill="1" applyBorder="1" applyAlignment="1">
      <alignment horizontal="center" vertical="center" wrapText="1"/>
    </xf>
    <xf numFmtId="0" fontId="0" fillId="0" borderId="103" xfId="0" applyFont="1" applyBorder="1" applyAlignment="1">
      <alignment horizontal="center" vertical="center" wrapText="1"/>
    </xf>
    <xf numFmtId="0" fontId="0" fillId="48" borderId="23" xfId="0" applyFont="1" applyFill="1" applyBorder="1" applyAlignment="1">
      <alignment vertical="center"/>
    </xf>
    <xf numFmtId="1" fontId="0" fillId="36" borderId="60" xfId="0" applyNumberFormat="1" applyFont="1" applyFill="1" applyBorder="1" applyAlignment="1">
      <alignment horizontal="center" vertical="center" wrapText="1"/>
    </xf>
    <xf numFmtId="4" fontId="0" fillId="0" borderId="22" xfId="0" applyNumberFormat="1" applyFont="1" applyBorder="1" applyAlignment="1">
      <alignment vertical="center"/>
    </xf>
    <xf numFmtId="0" fontId="0" fillId="33" borderId="85" xfId="0" applyFont="1" applyFill="1" applyBorder="1" applyAlignment="1">
      <alignment vertical="center"/>
    </xf>
    <xf numFmtId="0" fontId="0" fillId="33" borderId="86" xfId="0" applyFont="1" applyFill="1" applyBorder="1" applyAlignment="1">
      <alignment vertical="center"/>
    </xf>
    <xf numFmtId="0" fontId="0" fillId="33" borderId="104" xfId="0" applyFont="1" applyFill="1" applyBorder="1" applyAlignment="1">
      <alignment vertical="center"/>
    </xf>
    <xf numFmtId="0" fontId="0" fillId="33" borderId="30" xfId="0" applyFont="1" applyFill="1" applyBorder="1" applyAlignment="1">
      <alignment vertical="center"/>
    </xf>
    <xf numFmtId="0" fontId="0" fillId="33" borderId="32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0" fillId="48" borderId="30" xfId="0" applyFont="1" applyFill="1" applyBorder="1" applyAlignment="1">
      <alignment vertical="center"/>
    </xf>
    <xf numFmtId="0" fontId="0" fillId="48" borderId="32" xfId="0" applyFont="1" applyFill="1" applyBorder="1" applyAlignment="1">
      <alignment vertical="center"/>
    </xf>
    <xf numFmtId="0" fontId="0" fillId="0" borderId="54" xfId="0" applyFont="1" applyFill="1" applyBorder="1" applyAlignment="1">
      <alignment vertical="center"/>
    </xf>
    <xf numFmtId="0" fontId="0" fillId="0" borderId="55" xfId="0" applyFont="1" applyFill="1" applyBorder="1" applyAlignment="1">
      <alignment vertical="center"/>
    </xf>
    <xf numFmtId="0" fontId="0" fillId="0" borderId="56" xfId="0" applyFont="1" applyFill="1" applyBorder="1" applyAlignment="1">
      <alignment vertical="center"/>
    </xf>
    <xf numFmtId="0" fontId="0" fillId="48" borderId="22" xfId="0" applyFont="1" applyFill="1" applyBorder="1" applyAlignment="1">
      <alignment vertical="center"/>
    </xf>
    <xf numFmtId="0" fontId="0" fillId="48" borderId="23" xfId="0" applyFont="1" applyFill="1" applyBorder="1" applyAlignment="1">
      <alignment horizontal="center" vertical="center"/>
    </xf>
    <xf numFmtId="0" fontId="0" fillId="45" borderId="22" xfId="0" applyFont="1" applyFill="1" applyBorder="1" applyAlignment="1">
      <alignment horizontal="center" vertical="center" wrapText="1"/>
    </xf>
    <xf numFmtId="0" fontId="0" fillId="37" borderId="37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33" borderId="49" xfId="0" applyFont="1" applyFill="1" applyBorder="1" applyAlignment="1">
      <alignment horizontal="center" vertical="center"/>
    </xf>
    <xf numFmtId="0" fontId="0" fillId="49" borderId="23" xfId="0" applyFont="1" applyFill="1" applyBorder="1" applyAlignment="1">
      <alignment horizontal="center" vertical="center"/>
    </xf>
    <xf numFmtId="49" fontId="0" fillId="33" borderId="23" xfId="0" applyNumberFormat="1" applyFont="1" applyFill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 wrapText="1"/>
    </xf>
    <xf numFmtId="4" fontId="0" fillId="49" borderId="22" xfId="0" applyNumberFormat="1" applyFont="1" applyFill="1" applyBorder="1" applyAlignment="1">
      <alignment horizontal="center" vertical="center"/>
    </xf>
    <xf numFmtId="4" fontId="0" fillId="0" borderId="36" xfId="0" applyNumberFormat="1" applyFont="1" applyFill="1" applyBorder="1" applyAlignment="1">
      <alignment horizontal="center" vertical="center" wrapText="1"/>
    </xf>
    <xf numFmtId="4" fontId="0" fillId="0" borderId="23" xfId="0" applyNumberFormat="1" applyFont="1" applyFill="1" applyBorder="1" applyAlignment="1">
      <alignment horizontal="center" vertical="center" wrapText="1"/>
    </xf>
    <xf numFmtId="4" fontId="0" fillId="0" borderId="22" xfId="0" applyNumberFormat="1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174" fontId="0" fillId="34" borderId="30" xfId="0" applyNumberFormat="1" applyFont="1" applyFill="1" applyBorder="1" applyAlignment="1">
      <alignment horizontal="center" vertical="center" wrapText="1"/>
    </xf>
    <xf numFmtId="0" fontId="0" fillId="33" borderId="44" xfId="0" applyNumberFormat="1" applyFont="1" applyFill="1" applyBorder="1" applyAlignment="1" applyProtection="1">
      <alignment horizontal="center" vertical="center" wrapText="1"/>
      <protection/>
    </xf>
    <xf numFmtId="0" fontId="0" fillId="33" borderId="23" xfId="0" applyNumberFormat="1" applyFont="1" applyFill="1" applyBorder="1" applyAlignment="1" applyProtection="1">
      <alignment horizontal="center" vertical="center" wrapText="1"/>
      <protection/>
    </xf>
    <xf numFmtId="0" fontId="0" fillId="48" borderId="40" xfId="0" applyFont="1" applyFill="1" applyBorder="1" applyAlignment="1">
      <alignment vertical="center"/>
    </xf>
    <xf numFmtId="0" fontId="0" fillId="48" borderId="29" xfId="0" applyFont="1" applyFill="1" applyBorder="1" applyAlignment="1">
      <alignment horizontal="center" vertical="center" wrapText="1"/>
    </xf>
    <xf numFmtId="0" fontId="0" fillId="48" borderId="23" xfId="0" applyFont="1" applyFill="1" applyBorder="1" applyAlignment="1">
      <alignment horizontal="left" vertical="center"/>
    </xf>
    <xf numFmtId="0" fontId="0" fillId="48" borderId="22" xfId="0" applyFont="1" applyFill="1" applyBorder="1" applyAlignment="1">
      <alignment horizontal="left" vertical="center" wrapText="1"/>
    </xf>
    <xf numFmtId="0" fontId="0" fillId="48" borderId="44" xfId="0" applyFont="1" applyFill="1" applyBorder="1" applyAlignment="1" applyProtection="1">
      <alignment horizontal="center" vertical="center" wrapText="1"/>
      <protection/>
    </xf>
    <xf numFmtId="0" fontId="0" fillId="48" borderId="49" xfId="0" applyFont="1" applyFill="1" applyBorder="1" applyAlignment="1">
      <alignment horizontal="center" vertical="center"/>
    </xf>
    <xf numFmtId="14" fontId="0" fillId="48" borderId="64" xfId="0" applyNumberFormat="1" applyFont="1" applyFill="1" applyBorder="1" applyAlignment="1" applyProtection="1">
      <alignment horizontal="center" vertical="center" wrapText="1"/>
      <protection/>
    </xf>
    <xf numFmtId="189" fontId="0" fillId="48" borderId="96" xfId="0" applyNumberFormat="1" applyFont="1" applyFill="1" applyBorder="1" applyAlignment="1" applyProtection="1">
      <alignment horizontal="center" vertical="center" wrapText="1"/>
      <protection/>
    </xf>
    <xf numFmtId="0" fontId="0" fillId="48" borderId="29" xfId="0" applyNumberFormat="1" applyFont="1" applyFill="1" applyBorder="1" applyAlignment="1" applyProtection="1">
      <alignment horizontal="center" vertical="center" wrapText="1"/>
      <protection/>
    </xf>
    <xf numFmtId="0" fontId="0" fillId="48" borderId="44" xfId="0" applyNumberFormat="1" applyFont="1" applyFill="1" applyBorder="1" applyAlignment="1" applyProtection="1">
      <alignment horizontal="center" vertical="center" wrapText="1"/>
      <protection/>
    </xf>
    <xf numFmtId="3" fontId="0" fillId="48" borderId="23" xfId="0" applyNumberFormat="1" applyFont="1" applyFill="1" applyBorder="1" applyAlignment="1">
      <alignment horizontal="center" vertical="center"/>
    </xf>
    <xf numFmtId="4" fontId="0" fillId="48" borderId="23" xfId="0" applyNumberFormat="1" applyFont="1" applyFill="1" applyBorder="1" applyAlignment="1">
      <alignment horizontal="center" vertical="center" wrapText="1"/>
    </xf>
    <xf numFmtId="4" fontId="0" fillId="48" borderId="32" xfId="0" applyNumberFormat="1" applyFont="1" applyFill="1" applyBorder="1" applyAlignment="1">
      <alignment horizontal="center" vertical="center" wrapText="1"/>
    </xf>
    <xf numFmtId="174" fontId="0" fillId="48" borderId="30" xfId="0" applyNumberFormat="1" applyFont="1" applyFill="1" applyBorder="1" applyAlignment="1">
      <alignment horizontal="center" vertical="center" wrapText="1"/>
    </xf>
    <xf numFmtId="174" fontId="0" fillId="48" borderId="23" xfId="0" applyNumberFormat="1" applyFont="1" applyFill="1" applyBorder="1" applyAlignment="1">
      <alignment horizontal="center" vertical="center" wrapText="1"/>
    </xf>
    <xf numFmtId="174" fontId="0" fillId="48" borderId="31" xfId="0" applyNumberFormat="1" applyFont="1" applyFill="1" applyBorder="1" applyAlignment="1">
      <alignment horizontal="center" vertical="center" wrapText="1"/>
    </xf>
    <xf numFmtId="174" fontId="0" fillId="48" borderId="57" xfId="0" applyNumberFormat="1" applyFont="1" applyFill="1" applyBorder="1" applyAlignment="1">
      <alignment horizontal="center" vertical="center" wrapText="1"/>
    </xf>
    <xf numFmtId="0" fontId="0" fillId="48" borderId="23" xfId="53" applyFont="1" applyFill="1" applyBorder="1" applyAlignment="1">
      <alignment horizontal="center" vertical="center" wrapText="1"/>
      <protection/>
    </xf>
    <xf numFmtId="174" fontId="0" fillId="48" borderId="70" xfId="0" applyNumberFormat="1" applyFont="1" applyFill="1" applyBorder="1" applyAlignment="1">
      <alignment horizontal="center" vertical="center"/>
    </xf>
    <xf numFmtId="0" fontId="0" fillId="48" borderId="30" xfId="0" applyFont="1" applyFill="1" applyBorder="1" applyAlignment="1" applyProtection="1">
      <alignment horizontal="center" vertical="center"/>
      <protection/>
    </xf>
    <xf numFmtId="0" fontId="0" fillId="48" borderId="23" xfId="0" applyFont="1" applyFill="1" applyBorder="1" applyAlignment="1" applyProtection="1">
      <alignment horizontal="center" vertical="center"/>
      <protection/>
    </xf>
    <xf numFmtId="0" fontId="0" fillId="48" borderId="31" xfId="0" applyFont="1" applyFill="1" applyBorder="1" applyAlignment="1" applyProtection="1">
      <alignment horizontal="center" vertical="center"/>
      <protection/>
    </xf>
    <xf numFmtId="2" fontId="0" fillId="48" borderId="24" xfId="0" applyNumberFormat="1" applyFont="1" applyFill="1" applyBorder="1" applyAlignment="1" applyProtection="1">
      <alignment horizontal="center" vertical="center" wrapText="1"/>
      <protection/>
    </xf>
    <xf numFmtId="0" fontId="0" fillId="48" borderId="27" xfId="0" applyNumberFormat="1" applyFont="1" applyFill="1" applyBorder="1" applyAlignment="1" applyProtection="1">
      <alignment horizontal="center" vertical="center" wrapText="1"/>
      <protection/>
    </xf>
    <xf numFmtId="181" fontId="0" fillId="48" borderId="28" xfId="0" applyNumberFormat="1" applyFont="1" applyFill="1" applyBorder="1" applyAlignment="1" applyProtection="1">
      <alignment horizontal="center" vertical="center" wrapText="1"/>
      <protection/>
    </xf>
    <xf numFmtId="2" fontId="0" fillId="48" borderId="24" xfId="0" applyNumberFormat="1" applyFont="1" applyFill="1" applyBorder="1" applyAlignment="1" applyProtection="1">
      <alignment horizontal="center" vertical="center" wrapText="1"/>
      <protection/>
    </xf>
    <xf numFmtId="0" fontId="0" fillId="48" borderId="28" xfId="0" applyNumberFormat="1" applyFont="1" applyFill="1" applyBorder="1" applyAlignment="1" applyProtection="1">
      <alignment horizontal="center" vertical="center" wrapText="1"/>
      <protection/>
    </xf>
    <xf numFmtId="2" fontId="0" fillId="48" borderId="28" xfId="0" applyNumberFormat="1" applyFont="1" applyFill="1" applyBorder="1" applyAlignment="1" applyProtection="1">
      <alignment horizontal="center" vertical="center" wrapText="1"/>
      <protection/>
    </xf>
    <xf numFmtId="0" fontId="0" fillId="48" borderId="31" xfId="0" applyFill="1" applyBorder="1" applyAlignment="1" applyProtection="1">
      <alignment horizontal="center" vertical="center"/>
      <protection/>
    </xf>
    <xf numFmtId="0" fontId="0" fillId="48" borderId="30" xfId="0" applyFill="1" applyBorder="1" applyAlignment="1">
      <alignment horizontal="center" vertical="center"/>
    </xf>
    <xf numFmtId="0" fontId="0" fillId="48" borderId="29" xfId="0" applyFill="1" applyBorder="1" applyAlignment="1">
      <alignment horizontal="center" vertical="center"/>
    </xf>
    <xf numFmtId="14" fontId="0" fillId="48" borderId="23" xfId="0" applyNumberFormat="1" applyFont="1" applyFill="1" applyBorder="1" applyAlignment="1">
      <alignment horizontal="center" vertical="center"/>
    </xf>
    <xf numFmtId="0" fontId="0" fillId="48" borderId="0" xfId="0" applyFont="1" applyFill="1" applyAlignment="1">
      <alignment vertical="center"/>
    </xf>
    <xf numFmtId="0" fontId="0" fillId="33" borderId="40" xfId="0" applyFont="1" applyFill="1" applyBorder="1" applyAlignment="1">
      <alignment vertical="center"/>
    </xf>
    <xf numFmtId="14" fontId="5" fillId="33" borderId="64" xfId="0" applyNumberFormat="1" applyFont="1" applyFill="1" applyBorder="1" applyAlignment="1" applyProtection="1">
      <alignment horizontal="center" vertical="center" wrapText="1"/>
      <protection/>
    </xf>
    <xf numFmtId="0" fontId="6" fillId="33" borderId="23" xfId="0" applyFont="1" applyFill="1" applyBorder="1" applyAlignment="1">
      <alignment horizontal="center" vertical="center"/>
    </xf>
    <xf numFmtId="4" fontId="6" fillId="0" borderId="22" xfId="0" applyNumberFormat="1" applyFont="1" applyFill="1" applyBorder="1" applyAlignment="1">
      <alignment horizontal="center" vertical="center"/>
    </xf>
    <xf numFmtId="4" fontId="6" fillId="37" borderId="22" xfId="0" applyNumberFormat="1" applyFont="1" applyFill="1" applyBorder="1" applyAlignment="1">
      <alignment horizontal="center" vertical="center"/>
    </xf>
    <xf numFmtId="4" fontId="6" fillId="0" borderId="23" xfId="0" applyNumberFormat="1" applyFont="1" applyFill="1" applyBorder="1" applyAlignment="1">
      <alignment horizontal="center" vertical="center" wrapText="1"/>
    </xf>
    <xf numFmtId="4" fontId="6" fillId="0" borderId="32" xfId="0" applyNumberFormat="1" applyFont="1" applyFill="1" applyBorder="1" applyAlignment="1">
      <alignment horizontal="center" vertical="center" wrapText="1"/>
    </xf>
    <xf numFmtId="174" fontId="6" fillId="40" borderId="57" xfId="0" applyNumberFormat="1" applyFont="1" applyFill="1" applyBorder="1" applyAlignment="1">
      <alignment horizontal="center" vertical="center" wrapText="1"/>
    </xf>
    <xf numFmtId="0" fontId="5" fillId="0" borderId="28" xfId="0" applyFont="1" applyFill="1" applyBorder="1" applyAlignment="1" applyProtection="1">
      <alignment horizontal="center" vertical="center" wrapText="1"/>
      <protection/>
    </xf>
    <xf numFmtId="0" fontId="5" fillId="48" borderId="24" xfId="0" applyNumberFormat="1" applyFont="1" applyFill="1" applyBorder="1" applyAlignment="1" applyProtection="1">
      <alignment horizontal="center" vertical="center" wrapText="1"/>
      <protection/>
    </xf>
    <xf numFmtId="0" fontId="5" fillId="0" borderId="24" xfId="0" applyNumberFormat="1" applyFont="1" applyFill="1" applyBorder="1" applyAlignment="1" applyProtection="1">
      <alignment horizontal="center" vertical="center" wrapText="1"/>
      <protection/>
    </xf>
    <xf numFmtId="2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5" fillId="0" borderId="27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horizontal="center" vertical="center" wrapText="1"/>
      <protection/>
    </xf>
    <xf numFmtId="181" fontId="5" fillId="0" borderId="28" xfId="0" applyNumberFormat="1" applyFont="1" applyFill="1" applyBorder="1" applyAlignment="1" applyProtection="1">
      <alignment horizontal="center" vertical="center" wrapText="1"/>
      <protection/>
    </xf>
    <xf numFmtId="0" fontId="5" fillId="0" borderId="25" xfId="0" applyFont="1" applyFill="1" applyBorder="1" applyAlignment="1" applyProtection="1">
      <alignment horizontal="center" vertical="center" wrapText="1"/>
      <protection/>
    </xf>
    <xf numFmtId="2" fontId="6" fillId="0" borderId="24" xfId="0" applyNumberFormat="1" applyFont="1" applyFill="1" applyBorder="1" applyAlignment="1" applyProtection="1">
      <alignment horizontal="center" vertical="center" wrapText="1"/>
      <protection/>
    </xf>
    <xf numFmtId="0" fontId="5" fillId="0" borderId="24" xfId="0" applyFont="1" applyFill="1" applyBorder="1" applyAlignment="1" applyProtection="1">
      <alignment horizontal="center" vertical="center" wrapText="1"/>
      <protection/>
    </xf>
    <xf numFmtId="0" fontId="6" fillId="0" borderId="23" xfId="0" applyFont="1" applyFill="1" applyBorder="1" applyAlignment="1">
      <alignment horizontal="center" vertical="center"/>
    </xf>
    <xf numFmtId="0" fontId="8" fillId="0" borderId="50" xfId="0" applyFont="1" applyFill="1" applyBorder="1" applyAlignment="1" applyProtection="1">
      <alignment horizontal="center" vertical="center" wrapText="1"/>
      <protection/>
    </xf>
    <xf numFmtId="0" fontId="6" fillId="0" borderId="49" xfId="0" applyFont="1" applyFill="1" applyBorder="1" applyAlignment="1">
      <alignment horizontal="center" vertical="center"/>
    </xf>
    <xf numFmtId="0" fontId="6" fillId="47" borderId="31" xfId="0" applyFont="1" applyFill="1" applyBorder="1" applyAlignment="1">
      <alignment horizontal="center" vertical="center"/>
    </xf>
    <xf numFmtId="0" fontId="6" fillId="47" borderId="23" xfId="0" applyFont="1" applyFill="1" applyBorder="1" applyAlignment="1">
      <alignment horizontal="center" vertical="center"/>
    </xf>
    <xf numFmtId="0" fontId="5" fillId="33" borderId="31" xfId="0" applyNumberFormat="1" applyFont="1" applyFill="1" applyBorder="1" applyAlignment="1" applyProtection="1">
      <alignment horizontal="center" vertical="center" wrapText="1"/>
      <protection/>
    </xf>
    <xf numFmtId="0" fontId="5" fillId="0" borderId="44" xfId="0" applyFont="1" applyFill="1" applyBorder="1" applyAlignment="1" applyProtection="1">
      <alignment horizontal="center" vertical="center" wrapText="1"/>
      <protection/>
    </xf>
    <xf numFmtId="189" fontId="5" fillId="0" borderId="96" xfId="0" applyNumberFormat="1" applyFont="1" applyFill="1" applyBorder="1" applyAlignment="1" applyProtection="1">
      <alignment horizontal="center" vertical="center" wrapText="1"/>
      <protection/>
    </xf>
    <xf numFmtId="0" fontId="5" fillId="0" borderId="29" xfId="0" applyNumberFormat="1" applyFont="1" applyFill="1" applyBorder="1" applyAlignment="1" applyProtection="1">
      <alignment horizontal="center" vertical="center" wrapText="1"/>
      <protection/>
    </xf>
    <xf numFmtId="0" fontId="5" fillId="0" borderId="44" xfId="0" applyNumberFormat="1" applyFont="1" applyFill="1" applyBorder="1" applyAlignment="1" applyProtection="1">
      <alignment horizontal="center" vertical="center" wrapText="1"/>
      <protection/>
    </xf>
    <xf numFmtId="3" fontId="6" fillId="0" borderId="23" xfId="0" applyNumberFormat="1" applyFont="1" applyFill="1" applyBorder="1" applyAlignment="1">
      <alignment horizontal="center" vertical="center"/>
    </xf>
    <xf numFmtId="174" fontId="6" fillId="0" borderId="23" xfId="0" applyNumberFormat="1" applyFont="1" applyFill="1" applyBorder="1" applyAlignment="1">
      <alignment horizontal="center" vertical="center" wrapText="1"/>
    </xf>
    <xf numFmtId="174" fontId="6" fillId="52" borderId="30" xfId="0" applyNumberFormat="1" applyFont="1" applyFill="1" applyBorder="1" applyAlignment="1">
      <alignment horizontal="center" vertical="center" wrapText="1"/>
    </xf>
    <xf numFmtId="174" fontId="6" fillId="52" borderId="23" xfId="0" applyNumberFormat="1" applyFont="1" applyFill="1" applyBorder="1" applyAlignment="1">
      <alignment horizontal="center" vertical="center" wrapText="1"/>
    </xf>
    <xf numFmtId="174" fontId="6" fillId="52" borderId="31" xfId="0" applyNumberFormat="1" applyFont="1" applyFill="1" applyBorder="1" applyAlignment="1">
      <alignment horizontal="center" vertical="center" wrapText="1"/>
    </xf>
    <xf numFmtId="174" fontId="6" fillId="52" borderId="57" xfId="0" applyNumberFormat="1" applyFont="1" applyFill="1" applyBorder="1" applyAlignment="1">
      <alignment horizontal="center" vertical="center" wrapText="1"/>
    </xf>
    <xf numFmtId="0" fontId="6" fillId="48" borderId="23" xfId="53" applyFont="1" applyFill="1" applyBorder="1" applyAlignment="1">
      <alignment horizontal="center" vertical="center" wrapText="1"/>
      <protection/>
    </xf>
    <xf numFmtId="0" fontId="6" fillId="53" borderId="30" xfId="0" applyFont="1" applyFill="1" applyBorder="1" applyAlignment="1" applyProtection="1">
      <alignment horizontal="center" vertical="center"/>
      <protection/>
    </xf>
    <xf numFmtId="0" fontId="6" fillId="53" borderId="23" xfId="0" applyFont="1" applyFill="1" applyBorder="1" applyAlignment="1" applyProtection="1">
      <alignment horizontal="center" vertical="center"/>
      <protection/>
    </xf>
    <xf numFmtId="0" fontId="6" fillId="53" borderId="23" xfId="0" applyFont="1" applyFill="1" applyBorder="1" applyAlignment="1">
      <alignment horizontal="center" vertical="center"/>
    </xf>
    <xf numFmtId="0" fontId="7" fillId="53" borderId="31" xfId="0" applyFont="1" applyFill="1" applyBorder="1" applyAlignment="1" applyProtection="1">
      <alignment horizontal="center" vertical="center"/>
      <protection/>
    </xf>
    <xf numFmtId="0" fontId="5" fillId="0" borderId="26" xfId="0" applyNumberFormat="1" applyFont="1" applyFill="1" applyBorder="1" applyAlignment="1" applyProtection="1">
      <alignment horizontal="center" vertical="center" wrapText="1"/>
      <protection/>
    </xf>
    <xf numFmtId="2" fontId="0" fillId="47" borderId="24" xfId="0" applyNumberFormat="1" applyFont="1" applyFill="1" applyBorder="1" applyAlignment="1" applyProtection="1">
      <alignment horizontal="center" vertical="center" wrapText="1"/>
      <protection/>
    </xf>
    <xf numFmtId="0" fontId="5" fillId="0" borderId="28" xfId="0" applyNumberFormat="1" applyFont="1" applyFill="1" applyBorder="1" applyAlignment="1" applyProtection="1">
      <alignment horizontal="center" vertical="center" wrapText="1"/>
      <protection/>
    </xf>
    <xf numFmtId="0" fontId="6" fillId="33" borderId="22" xfId="0" applyFont="1" applyFill="1" applyBorder="1" applyAlignment="1">
      <alignment vertical="center"/>
    </xf>
    <xf numFmtId="0" fontId="6" fillId="33" borderId="23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left" vertical="center"/>
    </xf>
    <xf numFmtId="0" fontId="5" fillId="33" borderId="77" xfId="0" applyFont="1" applyFill="1" applyBorder="1" applyAlignment="1" applyProtection="1">
      <alignment horizontal="center" vertical="center" wrapText="1"/>
      <protection/>
    </xf>
    <xf numFmtId="0" fontId="5" fillId="33" borderId="23" xfId="0" applyFont="1" applyFill="1" applyBorder="1" applyAlignment="1" applyProtection="1">
      <alignment horizontal="center" vertical="center" wrapText="1"/>
      <protection/>
    </xf>
    <xf numFmtId="0" fontId="5" fillId="33" borderId="23" xfId="0" applyNumberFormat="1" applyFont="1" applyFill="1" applyBorder="1" applyAlignment="1" applyProtection="1">
      <alignment horizontal="center" vertical="center" wrapText="1"/>
      <protection/>
    </xf>
    <xf numFmtId="0" fontId="5" fillId="33" borderId="44" xfId="0" applyFont="1" applyFill="1" applyBorder="1" applyAlignment="1" applyProtection="1">
      <alignment horizontal="center" vertical="center" wrapText="1"/>
      <protection/>
    </xf>
    <xf numFmtId="0" fontId="6" fillId="33" borderId="23" xfId="0" applyFont="1" applyFill="1" applyBorder="1" applyAlignment="1">
      <alignment vertical="center"/>
    </xf>
    <xf numFmtId="0" fontId="6" fillId="33" borderId="30" xfId="0" applyFont="1" applyFill="1" applyBorder="1" applyAlignment="1">
      <alignment horizontal="center" vertical="center"/>
    </xf>
    <xf numFmtId="0" fontId="6" fillId="33" borderId="29" xfId="0" applyFont="1" applyFill="1" applyBorder="1" applyAlignment="1">
      <alignment vertical="center"/>
    </xf>
    <xf numFmtId="0" fontId="6" fillId="33" borderId="29" xfId="0" applyFont="1" applyFill="1" applyBorder="1" applyAlignment="1">
      <alignment horizontal="center" vertical="center" wrapText="1"/>
    </xf>
    <xf numFmtId="0" fontId="5" fillId="33" borderId="31" xfId="0" applyFont="1" applyFill="1" applyBorder="1" applyAlignment="1" applyProtection="1">
      <alignment horizontal="center" vertical="center" wrapText="1"/>
      <protection/>
    </xf>
    <xf numFmtId="0" fontId="5" fillId="33" borderId="78" xfId="0" applyFont="1" applyFill="1" applyBorder="1" applyAlignment="1" applyProtection="1">
      <alignment horizontal="center" vertical="center" wrapText="1"/>
      <protection/>
    </xf>
    <xf numFmtId="0" fontId="5" fillId="33" borderId="74" xfId="0" applyFont="1" applyFill="1" applyBorder="1" applyAlignment="1" applyProtection="1">
      <alignment horizontal="center" vertical="center" wrapText="1"/>
      <protection/>
    </xf>
    <xf numFmtId="0" fontId="5" fillId="33" borderId="69" xfId="0" applyNumberFormat="1" applyFont="1" applyFill="1" applyBorder="1" applyAlignment="1" applyProtection="1">
      <alignment horizontal="center" vertical="center" wrapText="1"/>
      <protection/>
    </xf>
    <xf numFmtId="0" fontId="5" fillId="33" borderId="26" xfId="0" applyFont="1" applyFill="1" applyBorder="1" applyAlignment="1" applyProtection="1">
      <alignment horizontal="center" vertical="center" wrapText="1"/>
      <protection/>
    </xf>
    <xf numFmtId="0" fontId="5" fillId="33" borderId="25" xfId="0" applyFont="1" applyFill="1" applyBorder="1" applyAlignment="1" applyProtection="1">
      <alignment horizontal="center" vertical="center" wrapText="1"/>
      <protection/>
    </xf>
    <xf numFmtId="0" fontId="5" fillId="33" borderId="27" xfId="0" applyFont="1" applyFill="1" applyBorder="1" applyAlignment="1" applyProtection="1">
      <alignment horizontal="center" vertical="center" wrapText="1"/>
      <protection/>
    </xf>
    <xf numFmtId="0" fontId="5" fillId="33" borderId="43" xfId="0" applyNumberFormat="1" applyFont="1" applyFill="1" applyBorder="1" applyAlignment="1" applyProtection="1">
      <alignment horizontal="center" vertical="center" wrapText="1"/>
      <protection/>
    </xf>
    <xf numFmtId="0" fontId="5" fillId="33" borderId="25" xfId="0" applyNumberFormat="1" applyFont="1" applyFill="1" applyBorder="1" applyAlignment="1" applyProtection="1">
      <alignment horizontal="center" vertical="center" wrapText="1"/>
      <protection/>
    </xf>
    <xf numFmtId="0" fontId="5" fillId="33" borderId="42" xfId="0" applyFont="1" applyFill="1" applyBorder="1" applyAlignment="1" applyProtection="1">
      <alignment horizontal="center" vertical="center" wrapText="1"/>
      <protection/>
    </xf>
    <xf numFmtId="0" fontId="5" fillId="0" borderId="23" xfId="0" applyFont="1" applyFill="1" applyBorder="1" applyAlignment="1" applyProtection="1">
      <alignment horizontal="center" vertical="center" wrapText="1"/>
      <protection/>
    </xf>
    <xf numFmtId="0" fontId="6" fillId="37" borderId="23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vertical="center" wrapText="1"/>
    </xf>
    <xf numFmtId="0" fontId="0" fillId="0" borderId="23" xfId="0" applyFont="1" applyBorder="1" applyAlignment="1">
      <alignment vertical="center"/>
    </xf>
    <xf numFmtId="0" fontId="0" fillId="0" borderId="50" xfId="0" applyFont="1" applyFill="1" applyBorder="1" applyAlignment="1" applyProtection="1">
      <alignment horizontal="center" vertical="center" wrapText="1"/>
      <protection/>
    </xf>
    <xf numFmtId="174" fontId="0" fillId="0" borderId="30" xfId="0" applyNumberFormat="1" applyFont="1" applyFill="1" applyBorder="1" applyAlignment="1">
      <alignment horizontal="center" vertical="center" wrapText="1"/>
    </xf>
    <xf numFmtId="174" fontId="0" fillId="0" borderId="31" xfId="0" applyNumberFormat="1" applyFont="1" applyFill="1" applyBorder="1" applyAlignment="1">
      <alignment horizontal="center" vertical="center" wrapText="1"/>
    </xf>
    <xf numFmtId="174" fontId="0" fillId="0" borderId="57" xfId="0" applyNumberFormat="1" applyFont="1" applyFill="1" applyBorder="1" applyAlignment="1">
      <alignment horizontal="center" vertical="center" wrapText="1"/>
    </xf>
    <xf numFmtId="0" fontId="0" fillId="0" borderId="23" xfId="53" applyFont="1" applyFill="1" applyBorder="1" applyAlignment="1">
      <alignment horizontal="center" vertical="center" wrapText="1"/>
      <protection/>
    </xf>
    <xf numFmtId="174" fontId="0" fillId="0" borderId="70" xfId="0" applyNumberFormat="1" applyFont="1" applyFill="1" applyBorder="1" applyAlignment="1">
      <alignment horizontal="center" vertical="center"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2" fontId="0" fillId="0" borderId="23" xfId="0" applyNumberFormat="1" applyFont="1" applyFill="1" applyBorder="1" applyAlignment="1" applyProtection="1">
      <alignment horizontal="center" vertical="center" wrapText="1"/>
      <protection/>
    </xf>
    <xf numFmtId="2" fontId="0" fillId="0" borderId="23" xfId="0" applyNumberFormat="1" applyFont="1" applyFill="1" applyBorder="1" applyAlignment="1" applyProtection="1">
      <alignment horizontal="center" vertical="center" wrapText="1"/>
      <protection/>
    </xf>
    <xf numFmtId="2" fontId="0" fillId="0" borderId="28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53" applyFont="1" applyFill="1" applyBorder="1" applyAlignment="1">
      <alignment horizontal="center"/>
      <protection/>
    </xf>
    <xf numFmtId="0" fontId="0" fillId="0" borderId="41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30" xfId="0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 wrapText="1"/>
      <protection/>
    </xf>
    <xf numFmtId="174" fontId="0" fillId="0" borderId="23" xfId="0" applyNumberFormat="1" applyFont="1" applyFill="1" applyBorder="1" applyAlignment="1">
      <alignment horizontal="center" vertical="center"/>
    </xf>
    <xf numFmtId="2" fontId="0" fillId="0" borderId="31" xfId="0" applyNumberFormat="1" applyFill="1" applyBorder="1" applyAlignment="1" applyProtection="1">
      <alignment horizontal="center" vertical="center"/>
      <protection/>
    </xf>
    <xf numFmtId="0" fontId="0" fillId="0" borderId="23" xfId="0" applyNumberFormat="1" applyFont="1" applyFill="1" applyBorder="1" applyAlignment="1" applyProtection="1">
      <alignment horizontal="center" wrapText="1"/>
      <protection/>
    </xf>
    <xf numFmtId="0" fontId="0" fillId="48" borderId="23" xfId="0" applyNumberFormat="1" applyFont="1" applyFill="1" applyBorder="1" applyAlignment="1" applyProtection="1">
      <alignment horizontal="center" wrapText="1"/>
      <protection/>
    </xf>
    <xf numFmtId="0" fontId="0" fillId="0" borderId="23" xfId="0" applyNumberFormat="1" applyFont="1" applyFill="1" applyBorder="1" applyAlignment="1" applyProtection="1">
      <alignment horizontal="center" wrapText="1"/>
      <protection/>
    </xf>
    <xf numFmtId="0" fontId="0" fillId="0" borderId="94" xfId="0" applyFont="1" applyBorder="1" applyAlignment="1">
      <alignment horizontal="center" vertical="center" wrapText="1"/>
    </xf>
    <xf numFmtId="0" fontId="0" fillId="0" borderId="95" xfId="0" applyFont="1" applyBorder="1" applyAlignment="1">
      <alignment horizontal="center" vertical="center" wrapText="1"/>
    </xf>
    <xf numFmtId="0" fontId="0" fillId="0" borderId="79" xfId="0" applyFont="1" applyBorder="1" applyAlignment="1">
      <alignment horizontal="center" vertical="center" wrapText="1"/>
    </xf>
    <xf numFmtId="0" fontId="0" fillId="33" borderId="31" xfId="0" applyFont="1" applyFill="1" applyBorder="1" applyAlignment="1">
      <alignment horizontal="center" vertical="center"/>
    </xf>
    <xf numFmtId="0" fontId="0" fillId="33" borderId="49" xfId="0" applyFont="1" applyFill="1" applyBorder="1" applyAlignment="1">
      <alignment horizontal="center" vertical="center"/>
    </xf>
    <xf numFmtId="0" fontId="0" fillId="33" borderId="29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wrapText="1"/>
    </xf>
    <xf numFmtId="0" fontId="0" fillId="0" borderId="89" xfId="0" applyNumberFormat="1" applyFont="1" applyFill="1" applyBorder="1" applyAlignment="1" applyProtection="1">
      <alignment horizontal="center" vertical="center"/>
      <protection/>
    </xf>
    <xf numFmtId="0" fontId="0" fillId="0" borderId="59" xfId="0" applyNumberFormat="1" applyFont="1" applyFill="1" applyBorder="1" applyAlignment="1" applyProtection="1">
      <alignment horizontal="center" vertical="center"/>
      <protection/>
    </xf>
    <xf numFmtId="0" fontId="0" fillId="33" borderId="59" xfId="0" applyNumberFormat="1" applyFont="1" applyFill="1" applyBorder="1" applyAlignment="1">
      <alignment horizontal="center" vertical="center"/>
    </xf>
    <xf numFmtId="0" fontId="0" fillId="33" borderId="95" xfId="0" applyNumberFormat="1" applyFont="1" applyFill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89" xfId="0" applyNumberFormat="1" applyFont="1" applyFill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33" borderId="49" xfId="0" applyFont="1" applyFill="1" applyBorder="1" applyAlignment="1">
      <alignment horizontal="center" vertical="center"/>
    </xf>
    <xf numFmtId="0" fontId="0" fillId="33" borderId="29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174" fontId="0" fillId="33" borderId="89" xfId="0" applyNumberFormat="1" applyFont="1" applyFill="1" applyBorder="1" applyAlignment="1">
      <alignment horizontal="center" vertical="center" wrapText="1"/>
    </xf>
    <xf numFmtId="174" fontId="0" fillId="33" borderId="59" xfId="0" applyNumberFormat="1" applyFont="1" applyFill="1" applyBorder="1" applyAlignment="1">
      <alignment horizontal="center" vertical="center" wrapText="1"/>
    </xf>
    <xf numFmtId="0" fontId="0" fillId="33" borderId="67" xfId="0" applyFont="1" applyFill="1" applyBorder="1" applyAlignment="1">
      <alignment vertical="center"/>
    </xf>
    <xf numFmtId="0" fontId="0" fillId="33" borderId="83" xfId="0" applyFont="1" applyFill="1" applyBorder="1" applyAlignment="1">
      <alignment horizontal="center" vertical="center"/>
    </xf>
    <xf numFmtId="0" fontId="0" fillId="0" borderId="83" xfId="0" applyFont="1" applyBorder="1" applyAlignment="1">
      <alignment horizontal="center" vertical="center"/>
    </xf>
    <xf numFmtId="0" fontId="0" fillId="33" borderId="105" xfId="0" applyFont="1" applyFill="1" applyBorder="1" applyAlignment="1">
      <alignment horizontal="center" vertical="center"/>
    </xf>
    <xf numFmtId="0" fontId="0" fillId="33" borderId="106" xfId="0" applyFont="1" applyFill="1" applyBorder="1" applyAlignment="1">
      <alignment horizontal="center" vertical="center"/>
    </xf>
    <xf numFmtId="0" fontId="0" fillId="33" borderId="107" xfId="0" applyFont="1" applyFill="1" applyBorder="1" applyAlignment="1">
      <alignment horizontal="center" vertical="center"/>
    </xf>
    <xf numFmtId="0" fontId="0" fillId="33" borderId="108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0" borderId="89" xfId="0" applyFont="1" applyBorder="1" applyAlignment="1">
      <alignment horizontal="center" vertical="center" wrapText="1"/>
    </xf>
    <xf numFmtId="0" fontId="0" fillId="0" borderId="59" xfId="0" applyFont="1" applyBorder="1" applyAlignment="1">
      <alignment horizontal="center" vertical="center" wrapText="1"/>
    </xf>
    <xf numFmtId="0" fontId="0" fillId="0" borderId="67" xfId="0" applyFont="1" applyBorder="1" applyAlignment="1">
      <alignment horizontal="center" vertical="center" wrapText="1"/>
    </xf>
    <xf numFmtId="0" fontId="0" fillId="33" borderId="57" xfId="0" applyFont="1" applyFill="1" applyBorder="1" applyAlignment="1">
      <alignment horizontal="center" vertical="center" wrapText="1"/>
    </xf>
    <xf numFmtId="0" fontId="0" fillId="33" borderId="103" xfId="0" applyFont="1" applyFill="1" applyBorder="1" applyAlignment="1">
      <alignment horizontal="center" vertical="center" wrapText="1"/>
    </xf>
    <xf numFmtId="0" fontId="0" fillId="0" borderId="58" xfId="0" applyFont="1" applyBorder="1" applyAlignment="1">
      <alignment horizontal="center" vertical="center" wrapText="1"/>
    </xf>
    <xf numFmtId="0" fontId="0" fillId="0" borderId="109" xfId="0" applyFont="1" applyBorder="1" applyAlignment="1">
      <alignment horizontal="center" vertical="center" wrapText="1"/>
    </xf>
    <xf numFmtId="0" fontId="0" fillId="0" borderId="66" xfId="0" applyFont="1" applyBorder="1" applyAlignment="1">
      <alignment horizontal="center" vertical="center" wrapText="1"/>
    </xf>
    <xf numFmtId="0" fontId="0" fillId="33" borderId="67" xfId="0" applyNumberFormat="1" applyFont="1" applyFill="1" applyBorder="1" applyAlignment="1">
      <alignment horizontal="center" vertical="center"/>
    </xf>
    <xf numFmtId="0" fontId="0" fillId="33" borderId="110" xfId="0" applyFont="1" applyFill="1" applyBorder="1" applyAlignment="1">
      <alignment horizontal="center" vertical="center"/>
    </xf>
    <xf numFmtId="0" fontId="0" fillId="33" borderId="111" xfId="0" applyFont="1" applyFill="1" applyBorder="1" applyAlignment="1">
      <alignment horizontal="center" vertical="center"/>
    </xf>
    <xf numFmtId="0" fontId="0" fillId="33" borderId="112" xfId="0" applyFont="1" applyFill="1" applyBorder="1" applyAlignment="1">
      <alignment horizontal="center" vertical="center"/>
    </xf>
    <xf numFmtId="0" fontId="0" fillId="0" borderId="110" xfId="0" applyFont="1" applyBorder="1" applyAlignment="1">
      <alignment horizontal="center" vertical="center"/>
    </xf>
    <xf numFmtId="0" fontId="0" fillId="0" borderId="111" xfId="0" applyFont="1" applyBorder="1" applyAlignment="1">
      <alignment horizontal="center" vertical="center"/>
    </xf>
    <xf numFmtId="0" fontId="0" fillId="0" borderId="112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70" xfId="0" applyFont="1" applyBorder="1" applyAlignment="1">
      <alignment horizontal="center" vertical="center" wrapText="1"/>
    </xf>
    <xf numFmtId="0" fontId="0" fillId="0" borderId="89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0" fillId="33" borderId="110" xfId="0" applyFont="1" applyFill="1" applyBorder="1" applyAlignment="1">
      <alignment horizontal="center" vertical="center" wrapText="1"/>
    </xf>
    <xf numFmtId="0" fontId="0" fillId="33" borderId="111" xfId="0" applyFont="1" applyFill="1" applyBorder="1" applyAlignment="1">
      <alignment horizontal="center" vertical="center" wrapText="1"/>
    </xf>
    <xf numFmtId="0" fontId="0" fillId="33" borderId="112" xfId="0" applyFont="1" applyFill="1" applyBorder="1" applyAlignment="1">
      <alignment horizontal="center" vertical="center" wrapText="1"/>
    </xf>
    <xf numFmtId="0" fontId="0" fillId="33" borderId="94" xfId="0" applyFont="1" applyFill="1" applyBorder="1" applyAlignment="1">
      <alignment horizontal="center" vertical="center" wrapText="1"/>
    </xf>
    <xf numFmtId="0" fontId="0" fillId="33" borderId="79" xfId="0" applyFont="1" applyFill="1" applyBorder="1" applyAlignment="1">
      <alignment horizontal="center" vertical="center" wrapText="1"/>
    </xf>
    <xf numFmtId="0" fontId="0" fillId="33" borderId="68" xfId="0" applyFont="1" applyFill="1" applyBorder="1" applyAlignment="1">
      <alignment horizontal="center" vertical="center" wrapText="1"/>
    </xf>
    <xf numFmtId="0" fontId="0" fillId="33" borderId="113" xfId="0" applyFont="1" applyFill="1" applyBorder="1" applyAlignment="1">
      <alignment horizontal="center" vertical="center" wrapText="1"/>
    </xf>
    <xf numFmtId="0" fontId="0" fillId="33" borderId="89" xfId="0" applyFont="1" applyFill="1" applyBorder="1" applyAlignment="1">
      <alignment horizontal="center" vertical="center" wrapText="1"/>
    </xf>
    <xf numFmtId="0" fontId="0" fillId="33" borderId="67" xfId="0" applyFont="1" applyFill="1" applyBorder="1" applyAlignment="1">
      <alignment horizontal="center" vertical="center" wrapText="1"/>
    </xf>
    <xf numFmtId="0" fontId="0" fillId="33" borderId="89" xfId="0" applyFont="1" applyFill="1" applyBorder="1" applyAlignment="1">
      <alignment horizontal="center" vertical="center"/>
    </xf>
    <xf numFmtId="0" fontId="0" fillId="33" borderId="95" xfId="0" applyFont="1" applyFill="1" applyBorder="1" applyAlignment="1">
      <alignment horizontal="center" vertical="center"/>
    </xf>
    <xf numFmtId="0" fontId="0" fillId="33" borderId="59" xfId="0" applyFont="1" applyFill="1" applyBorder="1" applyAlignment="1">
      <alignment horizontal="center" vertical="center"/>
    </xf>
    <xf numFmtId="0" fontId="0" fillId="33" borderId="67" xfId="0" applyFont="1" applyFill="1" applyBorder="1" applyAlignment="1">
      <alignment horizontal="center" vertical="center"/>
    </xf>
    <xf numFmtId="0" fontId="0" fillId="37" borderId="94" xfId="0" applyFont="1" applyFill="1" applyBorder="1" applyAlignment="1">
      <alignment horizontal="center" vertical="center" wrapText="1"/>
    </xf>
    <xf numFmtId="0" fontId="0" fillId="37" borderId="75" xfId="0" applyFont="1" applyFill="1" applyBorder="1" applyAlignment="1">
      <alignment horizontal="center" vertical="center" wrapText="1"/>
    </xf>
    <xf numFmtId="0" fontId="0" fillId="0" borderId="114" xfId="0" applyFont="1" applyFill="1" applyBorder="1" applyAlignment="1">
      <alignment horizontal="center" vertical="center" wrapText="1"/>
    </xf>
    <xf numFmtId="0" fontId="0" fillId="0" borderId="75" xfId="0" applyFont="1" applyFill="1" applyBorder="1" applyAlignment="1">
      <alignment horizontal="center" vertical="center" wrapText="1"/>
    </xf>
    <xf numFmtId="0" fontId="0" fillId="33" borderId="68" xfId="0" applyFont="1" applyFill="1" applyBorder="1" applyAlignment="1">
      <alignment horizontal="center" vertical="center"/>
    </xf>
    <xf numFmtId="0" fontId="0" fillId="33" borderId="62" xfId="0" applyFont="1" applyFill="1" applyBorder="1" applyAlignment="1">
      <alignment horizontal="center" vertical="center"/>
    </xf>
    <xf numFmtId="0" fontId="0" fillId="33" borderId="113" xfId="0" applyFont="1" applyFill="1" applyBorder="1" applyAlignment="1">
      <alignment horizontal="center" vertical="center"/>
    </xf>
    <xf numFmtId="0" fontId="0" fillId="33" borderId="68" xfId="0" applyFont="1" applyFill="1" applyBorder="1" applyAlignment="1">
      <alignment horizontal="center" vertical="center"/>
    </xf>
    <xf numFmtId="0" fontId="0" fillId="33" borderId="113" xfId="0" applyFont="1" applyFill="1" applyBorder="1" applyAlignment="1">
      <alignment horizontal="center" vertical="center"/>
    </xf>
    <xf numFmtId="0" fontId="0" fillId="0" borderId="68" xfId="0" applyFont="1" applyBorder="1" applyAlignment="1">
      <alignment horizontal="center" vertical="center" wrapText="1"/>
    </xf>
    <xf numFmtId="0" fontId="0" fillId="0" borderId="62" xfId="0" applyFont="1" applyBorder="1" applyAlignment="1">
      <alignment horizontal="center" vertical="center" wrapText="1"/>
    </xf>
    <xf numFmtId="0" fontId="0" fillId="0" borderId="113" xfId="0" applyFont="1" applyBorder="1" applyAlignment="1">
      <alignment horizontal="center" vertical="center" wrapText="1"/>
    </xf>
    <xf numFmtId="0" fontId="0" fillId="0" borderId="62" xfId="0" applyFont="1" applyBorder="1" applyAlignment="1">
      <alignment horizontal="center" vertical="center"/>
    </xf>
    <xf numFmtId="0" fontId="0" fillId="0" borderId="113" xfId="0" applyFont="1" applyBorder="1" applyAlignment="1">
      <alignment horizontal="center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Xsenia-pc\Xsenia-pc\&#1054;&#1054;&#1054;%20&#1040;&#1059;&#1050;\&#1043;&#1048;&#1057;%20&#1046;&#1050;&#1061;\&#1064;&#1072;&#1073;&#1083;&#1086;&#1085;&#1099;%202017\&#1048;&#1085;&#1092;&#1086;&#1088;&#1084;&#1072;&#1094;&#1080;&#1103;%20&#1086;%20&#1052;&#1050;&#1044;\&#1064;&#1072;&#1073;&#1083;&#1086;&#1085;%20&#1080;&#1084;&#1087;&#1086;&#1088;&#1090;%20&#1089;&#1074;&#1077;&#1076;&#1077;&#1085;&#1080;&#1081;%20&#1086;%20&#1052;&#1050;&#1044;-&#1059;&#1054;-11.5.0.5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Xsenia-pc\Xsenia-pc\&#1054;&#1054;&#1054;%20&#1040;&#1059;&#1050;\&#1043;&#1048;&#1057;%20&#1046;&#1050;&#1061;\&#1064;&#1072;&#1073;&#1083;&#1086;&#1085;&#1099;%202017\&#1048;&#1085;&#1092;&#1086;&#1088;&#1084;&#1072;&#1094;&#1080;&#1103;%20&#1086;%20&#1052;&#1050;&#1044;\&#1064;&#1072;&#1073;&#1083;&#1086;&#1085;%20&#1080;&#1084;&#1087;&#1086;&#1088;&#1090;%20&#1089;&#1074;&#1077;&#1076;&#1077;&#1085;&#1080;&#1081;%20&#1086;%20&#1052;&#1050;&#1044;-&#1059;&#1054;_%2040%20&#1083;&#1077;&#1090;&#1080;&#1103;%20&#1087;&#1086;&#1073;&#1077;&#1076;&#1099;,%20&#1050;&#1080;&#1088;&#1086;&#1074;&#1072;,%20&#1042;&#1072;&#1074;&#1080;&#1083;&#1086;&#1074;&#1072;,%20&#1082;&#1088;&#1072;&#1089;&#1085;&#1086;&#1075;&#1074;&#1072;&#1088;&#1076;&#1077;&#1081;&#1089;&#1082;&#1072;&#1103;%2012-11.5.0.5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yv-eco\&#1076;&#1086;&#1082;&#1091;&#1084;&#1077;&#1085;&#1090;&#1099;\&#1044;&#1072;&#1085;&#1085;&#1099;&#1077;%20&#1087;&#1086;%20&#1052;&#1050;&#1044;\&#1040;&#1088;&#1093;&#1080;&#1074;\2019\&#1056;&#1072;&#1089;&#1096;&#1080;&#1088;&#1077;&#1085;&#1085;&#1099;&#1077;%20&#1057;&#1042;&#1045;&#1044;&#1045;&#1053;&#1048;&#1071;%20&#1055;&#1054;%20&#1046;&#1048;&#1051;&#1060;&#1054;&#1053;&#1044;&#1059;%20&#1085;&#1072;%2001.03.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Характеристики МКД"/>
      <sheetName val="Информация о МКД"/>
      <sheetName val="Конструктивные элементы"/>
      <sheetName val="Внутридомовые сети"/>
      <sheetName val="Нежилые помещения"/>
      <sheetName val="Информация о нежилых помещениях"/>
      <sheetName val="Подъезды"/>
      <sheetName val="Лифты"/>
      <sheetName val="Информация о лифтах"/>
      <sheetName val="Жилые помещения"/>
      <sheetName val="Информация о жилых помещениях"/>
      <sheetName val="Комнаты"/>
      <sheetName val="Информация о комнатах"/>
      <sheetName val="Доп критерии поиска в ЕГРП"/>
      <sheetName val="ОЖФ_МКД"/>
      <sheetName val="ОЖФ_КонструктивныеЭлементы"/>
      <sheetName val="ОЖФ_ВнутридомовыеСети"/>
      <sheetName val="ОЖФ_НежилыеПомещения"/>
      <sheetName val="ОЖФ_Лифты"/>
      <sheetName val="Тип лифта"/>
      <sheetName val="ОЖФ_ЖилыеПомещения"/>
      <sheetName val="ОЖФ_Комнаты"/>
      <sheetName val="ОЖФ_Перечисления"/>
      <sheetName val="Olson"/>
      <sheetName val="Состояние"/>
      <sheetName val="СпосФормФондаКапремонта"/>
      <sheetName val="ХарактеристикаПомещения"/>
      <sheetName val="conf"/>
    </sheetNames>
    <sheetDataSet>
      <sheetData sheetId="14">
        <row r="2">
          <cell r="B2" t="str">
            <v>Вид благоустройства жилых помещений (перечислимый)</v>
          </cell>
        </row>
        <row r="3">
          <cell r="B3" t="str">
            <v>Год постройки (год, множественный)</v>
          </cell>
        </row>
        <row r="4">
          <cell r="B4" t="str">
            <v>Год проведения реконструкции (при наличии информации в технической документации) (год, множественный)</v>
          </cell>
        </row>
        <row r="5">
          <cell r="B5" t="str">
            <v>Дата приватизации первого жилого помещения (дата)</v>
          </cell>
        </row>
        <row r="6">
          <cell r="B6" t="str">
            <v>Дата, на которую установлен износ здания (дата)</v>
          </cell>
        </row>
        <row r="7">
          <cell r="B7" t="str">
            <v>Кадастровый номер земельного участка (строка, множественный)</v>
          </cell>
        </row>
        <row r="8">
          <cell r="B8" t="str">
            <v>Категория потребителей, приравненных к населению (перечислимый)</v>
          </cell>
        </row>
        <row r="9">
          <cell r="B9" t="str">
            <v>Количество жилых помещений (квартир) (целое),кварт</v>
          </cell>
        </row>
        <row r="10">
          <cell r="B10" t="str">
            <v>Количество лифтов (целое),шт</v>
          </cell>
        </row>
        <row r="11">
          <cell r="B11" t="str">
            <v>Количество нежилых помещений (целое),шт</v>
          </cell>
        </row>
        <row r="12">
          <cell r="B12" t="str">
            <v>Количество подъездов в многоквартирном доме (целое),шт</v>
          </cell>
        </row>
        <row r="13">
          <cell r="B13" t="str">
            <v>Наличие изолированных (неизолированных) стояков полотенцесушителей (перечислимый)</v>
          </cell>
        </row>
        <row r="14">
          <cell r="B14" t="str">
            <v>Наличие подземного паркинга (логическое)</v>
          </cell>
        </row>
        <row r="15">
          <cell r="B15" t="str">
            <v>Наличие приспособлений в многоквартирном доме в подъезде для нужд маломобильных групп населения (логическое)</v>
          </cell>
        </row>
        <row r="16">
          <cell r="B16" t="str">
            <v>Общая площадь жилых помещений (вещественное),кв.м.</v>
          </cell>
        </row>
        <row r="17">
          <cell r="B17" t="str">
            <v>Общая площадь нежилых помещений, за исключением помещений общего пользования (вещественное),кв.м</v>
          </cell>
        </row>
        <row r="18">
          <cell r="B18" t="str">
            <v>Общая площадь помещений общего пользования в многоквартирном доме (вещественное),кв.м</v>
          </cell>
        </row>
        <row r="19">
          <cell r="B19" t="str">
            <v>Общежитие (логическое)</v>
          </cell>
        </row>
        <row r="20">
          <cell r="B20" t="str">
            <v>Общий износ здания (вещественное),%</v>
          </cell>
        </row>
        <row r="21">
          <cell r="B21" t="str">
            <v>Оснащенность водоразборными устройствами и санитарно-техническим оборудованием (перечислимый, множественный)</v>
          </cell>
        </row>
        <row r="22">
          <cell r="B22" t="str">
            <v>Площадь земельного участка (вещественное),кв.м</v>
          </cell>
        </row>
        <row r="23">
          <cell r="B23" t="str">
            <v>Разновидность территорий (перечислимый)</v>
          </cell>
        </row>
        <row r="24">
          <cell r="B24" t="str">
            <v>Серия, тип проекта здания (строка)</v>
          </cell>
        </row>
        <row r="25">
          <cell r="B25" t="str">
            <v>Стадия жизненного цикла (перечислимый)</v>
          </cell>
        </row>
        <row r="26">
          <cell r="B26" t="str">
            <v>Тип общежития (перечислимый)</v>
          </cell>
        </row>
        <row r="27">
          <cell r="B27" t="str">
            <v>Характеристики общежития (перечислимый, множественный)</v>
          </cell>
        </row>
        <row r="28">
          <cell r="B28" t="str">
            <v>Группа капитальности (перечислимый)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Характеристики МКД"/>
      <sheetName val="Информация о МКД"/>
      <sheetName val="Конструктивные элементы"/>
      <sheetName val="Внутридомовые сети"/>
      <sheetName val="Нежилые помещения"/>
      <sheetName val="Информация о нежилых помещениях"/>
      <sheetName val="Подъезды"/>
      <sheetName val="Лифты"/>
      <sheetName val="Информация о лифтах"/>
      <sheetName val="Жилые помещения"/>
      <sheetName val="Информация о жилых помещениях"/>
      <sheetName val="Комнаты"/>
      <sheetName val="Информация о комнатах"/>
      <sheetName val="Доп критерии поиска в ЕГРП"/>
      <sheetName val="ОЖФ_МКД"/>
      <sheetName val="ОЖФ_КонструктивныеЭлементы"/>
      <sheetName val="ОЖФ_ВнутридомовыеСети"/>
      <sheetName val="ОЖФ_НежилыеПомещения"/>
      <sheetName val="ОЖФ_Лифты"/>
      <sheetName val="Тип лифта"/>
      <sheetName val="ОЖФ_ЖилыеПомещения"/>
      <sheetName val="ОЖФ_Комнаты"/>
      <sheetName val="ОЖФ_Перечисления"/>
      <sheetName val="Olson"/>
      <sheetName val="Состояние"/>
      <sheetName val="СпосФормФондаКапремонта"/>
      <sheetName val="ХарактеристикаПомещения"/>
      <sheetName val="conf"/>
    </sheetNames>
    <sheetDataSet>
      <sheetData sheetId="15">
        <row r="1">
          <cell r="A1" t="str">
            <v>Код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Данные по МКД_АУК"/>
      <sheetName val="Данные по МКД_НУ"/>
      <sheetName val="Ниже перекрытия 1эт"/>
      <sheetName val="Между перекр 1эт и черд-го"/>
      <sheetName val="Выше чердач перекрытия"/>
      <sheetName val="ЛИФТЫ"/>
      <sheetName val="МОП+чердак+подвал"/>
      <sheetName val="Инженер оборуд"/>
    </sheetNames>
    <sheetDataSet>
      <sheetData sheetId="6">
        <row r="4">
          <cell r="Q4">
            <v>878.8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464"/>
  <sheetViews>
    <sheetView zoomScale="85" zoomScaleNormal="85" zoomScaleSheetLayoutView="85" zoomScalePageLayoutView="0" workbookViewId="0" topLeftCell="A1">
      <pane xSplit="5" ySplit="3" topLeftCell="AD90" activePane="bottomRight" state="frozen"/>
      <selection pane="topLeft" activeCell="A1" sqref="A1"/>
      <selection pane="topRight" activeCell="F1" sqref="F1"/>
      <selection pane="bottomLeft" activeCell="A4" sqref="A4"/>
      <selection pane="bottomRight" activeCell="AL91" sqref="AL91"/>
    </sheetView>
  </sheetViews>
  <sheetFormatPr defaultColWidth="9.140625" defaultRowHeight="27.75" customHeight="1"/>
  <cols>
    <col min="1" max="1" width="4.7109375" style="84" customWidth="1"/>
    <col min="2" max="2" width="8.7109375" style="25" customWidth="1"/>
    <col min="3" max="3" width="16.421875" style="25" customWidth="1"/>
    <col min="4" max="4" width="9.7109375" style="25" customWidth="1"/>
    <col min="5" max="5" width="22.57421875" style="25" customWidth="1"/>
    <col min="6" max="6" width="13.7109375" style="56" customWidth="1"/>
    <col min="7" max="7" width="6.28125" style="25" customWidth="1"/>
    <col min="8" max="8" width="6.421875" style="25" customWidth="1"/>
    <col min="9" max="9" width="12.8515625" style="25" customWidth="1"/>
    <col min="10" max="10" width="11.140625" style="25" customWidth="1"/>
    <col min="11" max="11" width="39.8515625" style="25" customWidth="1"/>
    <col min="12" max="12" width="16.57421875" style="25" customWidth="1"/>
    <col min="13" max="14" width="20.421875" style="25" customWidth="1"/>
    <col min="15" max="15" width="14.140625" style="25" customWidth="1"/>
    <col min="16" max="16" width="15.28125" style="25" customWidth="1"/>
    <col min="17" max="17" width="9.00390625" style="25" customWidth="1"/>
    <col min="18" max="18" width="9.140625" style="25" customWidth="1"/>
    <col min="19" max="19" width="8.57421875" style="25" customWidth="1"/>
    <col min="20" max="25" width="8.7109375" style="25" customWidth="1"/>
    <col min="26" max="26" width="12.140625" style="25" customWidth="1"/>
    <col min="27" max="27" width="11.00390625" style="25" customWidth="1"/>
    <col min="28" max="28" width="12.57421875" style="25" customWidth="1"/>
    <col min="29" max="29" width="8.28125" style="25" customWidth="1"/>
    <col min="30" max="30" width="9.7109375" style="25" customWidth="1"/>
    <col min="31" max="31" width="10.140625" style="25" customWidth="1"/>
    <col min="32" max="32" width="10.57421875" style="25" customWidth="1"/>
    <col min="33" max="33" width="11.28125" style="25" customWidth="1"/>
    <col min="34" max="35" width="9.7109375" style="25" customWidth="1"/>
    <col min="36" max="36" width="7.00390625" style="25" customWidth="1"/>
    <col min="37" max="37" width="10.8515625" style="25" customWidth="1"/>
    <col min="38" max="38" width="11.140625" style="169" customWidth="1"/>
    <col min="39" max="39" width="11.7109375" style="169" customWidth="1"/>
    <col min="40" max="40" width="11.57421875" style="169" customWidth="1"/>
    <col min="41" max="42" width="10.421875" style="75" customWidth="1"/>
    <col min="43" max="43" width="12.7109375" style="75" customWidth="1"/>
    <col min="44" max="52" width="11.7109375" style="75" customWidth="1"/>
    <col min="53" max="53" width="11.57421875" style="76" customWidth="1"/>
    <col min="54" max="57" width="10.00390625" style="25" customWidth="1"/>
    <col min="58" max="58" width="11.421875" style="82" customWidth="1"/>
    <col min="59" max="59" width="12.00390625" style="25" customWidth="1"/>
    <col min="60" max="61" width="10.57421875" style="25" customWidth="1"/>
    <col min="62" max="65" width="10.7109375" style="25" customWidth="1"/>
    <col min="66" max="66" width="16.7109375" style="25" customWidth="1"/>
    <col min="67" max="68" width="11.421875" style="83" customWidth="1"/>
    <col min="69" max="70" width="9.140625" style="83" customWidth="1"/>
    <col min="71" max="71" width="11.421875" style="83" customWidth="1"/>
    <col min="72" max="72" width="13.00390625" style="83" customWidth="1"/>
    <col min="73" max="74" width="11.421875" style="83" customWidth="1"/>
    <col min="75" max="76" width="11.57421875" style="83" customWidth="1"/>
    <col min="77" max="77" width="17.140625" style="83" customWidth="1"/>
    <col min="78" max="79" width="11.8515625" style="83" customWidth="1"/>
    <col min="80" max="80" width="9.140625" style="83" customWidth="1"/>
    <col min="81" max="81" width="10.421875" style="83" customWidth="1"/>
    <col min="82" max="85" width="12.140625" style="83" customWidth="1"/>
    <col min="86" max="86" width="18.8515625" style="83" customWidth="1"/>
    <col min="87" max="88" width="10.28125" style="83" customWidth="1"/>
    <col min="89" max="89" width="13.7109375" style="83" customWidth="1"/>
    <col min="90" max="90" width="11.7109375" style="83" customWidth="1"/>
    <col min="91" max="93" width="11.00390625" style="83" customWidth="1"/>
    <col min="94" max="94" width="11.57421875" style="83" customWidth="1"/>
    <col min="95" max="95" width="14.140625" style="83" customWidth="1"/>
    <col min="96" max="99" width="11.00390625" style="83" customWidth="1"/>
    <col min="100" max="101" width="11.57421875" style="83" customWidth="1"/>
    <col min="102" max="102" width="14.140625" style="83" customWidth="1"/>
    <col min="103" max="108" width="9.140625" style="25" customWidth="1"/>
    <col min="109" max="109" width="9.140625" style="83" customWidth="1"/>
    <col min="110" max="111" width="9.140625" style="25" customWidth="1"/>
    <col min="112" max="112" width="10.7109375" style="83" customWidth="1"/>
    <col min="113" max="113" width="7.421875" style="25" customWidth="1"/>
    <col min="114" max="16384" width="9.140625" style="25" customWidth="1"/>
  </cols>
  <sheetData>
    <row r="1" spans="1:112" s="6" customFormat="1" ht="27.75" customHeight="1" thickBot="1">
      <c r="A1" s="1"/>
      <c r="B1" s="1"/>
      <c r="C1" s="932" t="s">
        <v>1</v>
      </c>
      <c r="D1" s="932"/>
      <c r="E1" s="2"/>
      <c r="F1" s="3"/>
      <c r="G1" s="1"/>
      <c r="H1" s="1"/>
      <c r="I1" s="1"/>
      <c r="J1" s="1"/>
      <c r="K1" s="1"/>
      <c r="L1" s="1"/>
      <c r="M1" s="1"/>
      <c r="N1" s="1"/>
      <c r="O1" s="1"/>
      <c r="P1" s="1"/>
      <c r="Q1" s="913" t="s">
        <v>2</v>
      </c>
      <c r="R1" s="914"/>
      <c r="S1" s="914"/>
      <c r="T1" s="914"/>
      <c r="U1" s="914"/>
      <c r="V1" s="914"/>
      <c r="W1" s="914"/>
      <c r="X1" s="914"/>
      <c r="Y1" s="914"/>
      <c r="Z1" s="915"/>
      <c r="AA1" s="591"/>
      <c r="AB1" s="4"/>
      <c r="AC1" s="1"/>
      <c r="AD1" s="5"/>
      <c r="AE1" s="5"/>
      <c r="AF1" s="5"/>
      <c r="AG1" s="5"/>
      <c r="AH1" s="5"/>
      <c r="AI1" s="5"/>
      <c r="AJ1" s="5"/>
      <c r="AK1" s="5"/>
      <c r="AL1" s="164"/>
      <c r="AM1" s="164"/>
      <c r="AN1" s="164"/>
      <c r="AO1" s="933" t="s">
        <v>459</v>
      </c>
      <c r="AP1" s="934"/>
      <c r="AQ1" s="934"/>
      <c r="AR1" s="934"/>
      <c r="AS1" s="934"/>
      <c r="AT1" s="934"/>
      <c r="AU1" s="934"/>
      <c r="AV1" s="934"/>
      <c r="AW1" s="934"/>
      <c r="AX1" s="934"/>
      <c r="AY1" s="934"/>
      <c r="AZ1" s="934"/>
      <c r="BA1" s="935"/>
      <c r="BB1" s="936" t="s">
        <v>3</v>
      </c>
      <c r="BC1" s="937"/>
      <c r="BD1" s="937"/>
      <c r="BE1" s="937"/>
      <c r="BF1" s="937"/>
      <c r="BG1" s="938" t="s">
        <v>4</v>
      </c>
      <c r="BH1" s="939"/>
      <c r="BI1" s="939"/>
      <c r="BJ1" s="939"/>
      <c r="BK1" s="940"/>
      <c r="BL1" s="940"/>
      <c r="BM1" s="940"/>
      <c r="BN1" s="941"/>
      <c r="BO1" s="942" t="s">
        <v>5</v>
      </c>
      <c r="BP1" s="925"/>
      <c r="BQ1" s="926"/>
      <c r="BR1" s="926"/>
      <c r="BS1" s="926"/>
      <c r="BT1" s="927"/>
      <c r="BU1" s="927"/>
      <c r="BV1" s="927"/>
      <c r="BW1" s="927"/>
      <c r="BX1" s="927"/>
      <c r="BY1" s="943"/>
      <c r="BZ1" s="925" t="s">
        <v>6</v>
      </c>
      <c r="CA1" s="925"/>
      <c r="CB1" s="926"/>
      <c r="CC1" s="926"/>
      <c r="CD1" s="926"/>
      <c r="CE1" s="927"/>
      <c r="CF1" s="927"/>
      <c r="CG1" s="927"/>
      <c r="CH1" s="927"/>
      <c r="CI1" s="920" t="s">
        <v>230</v>
      </c>
      <c r="CJ1" s="921"/>
      <c r="CK1" s="921"/>
      <c r="CL1" s="921"/>
      <c r="CM1" s="928" t="s">
        <v>7</v>
      </c>
      <c r="CN1" s="922"/>
      <c r="CO1" s="922"/>
      <c r="CP1" s="924"/>
      <c r="CQ1" s="929"/>
      <c r="CR1" s="922" t="s">
        <v>520</v>
      </c>
      <c r="CS1" s="922"/>
      <c r="CT1" s="923"/>
      <c r="CU1" s="923"/>
      <c r="CV1" s="924"/>
      <c r="CW1" s="924"/>
      <c r="CX1" s="924"/>
      <c r="CY1" s="916" t="s">
        <v>875</v>
      </c>
      <c r="CZ1" s="918"/>
      <c r="DA1" s="919" t="s">
        <v>981</v>
      </c>
      <c r="DB1" s="916" t="s">
        <v>1021</v>
      </c>
      <c r="DC1" s="917"/>
      <c r="DD1" s="917"/>
      <c r="DE1" s="918"/>
      <c r="DF1" s="916" t="s">
        <v>1051</v>
      </c>
      <c r="DG1" s="930"/>
      <c r="DH1" s="931"/>
    </row>
    <row r="2" spans="1:113" s="83" customFormat="1" ht="92.25" customHeight="1" thickBot="1">
      <c r="A2" s="7" t="s">
        <v>0</v>
      </c>
      <c r="B2" s="8" t="s">
        <v>8</v>
      </c>
      <c r="C2" s="8" t="s">
        <v>9</v>
      </c>
      <c r="D2" s="8" t="s">
        <v>10</v>
      </c>
      <c r="E2" s="8" t="s">
        <v>11</v>
      </c>
      <c r="F2" s="8" t="s">
        <v>12</v>
      </c>
      <c r="G2" s="8" t="s">
        <v>13</v>
      </c>
      <c r="H2" s="8" t="s">
        <v>14</v>
      </c>
      <c r="I2" s="8" t="s">
        <v>985</v>
      </c>
      <c r="J2" s="732" t="s">
        <v>324</v>
      </c>
      <c r="K2" s="8" t="s">
        <v>103</v>
      </c>
      <c r="L2" s="8" t="s">
        <v>524</v>
      </c>
      <c r="M2" s="8" t="s">
        <v>205</v>
      </c>
      <c r="N2" s="8" t="s">
        <v>232</v>
      </c>
      <c r="O2" s="8" t="s">
        <v>460</v>
      </c>
      <c r="P2" s="8" t="s">
        <v>458</v>
      </c>
      <c r="Q2" s="7" t="s">
        <v>16</v>
      </c>
      <c r="R2" s="8" t="s">
        <v>1026</v>
      </c>
      <c r="S2" s="9" t="s">
        <v>1027</v>
      </c>
      <c r="T2" s="590" t="s">
        <v>1028</v>
      </c>
      <c r="U2" s="590" t="s">
        <v>1029</v>
      </c>
      <c r="V2" s="590" t="s">
        <v>1030</v>
      </c>
      <c r="W2" s="590" t="s">
        <v>1031</v>
      </c>
      <c r="X2" s="590" t="s">
        <v>1032</v>
      </c>
      <c r="Y2" s="590" t="s">
        <v>1033</v>
      </c>
      <c r="Z2" s="220" t="s">
        <v>1025</v>
      </c>
      <c r="AA2" s="592" t="s">
        <v>980</v>
      </c>
      <c r="AB2" s="210" t="s">
        <v>24</v>
      </c>
      <c r="AC2" s="8" t="s">
        <v>25</v>
      </c>
      <c r="AD2" s="8" t="s">
        <v>1050</v>
      </c>
      <c r="AE2" s="731" t="s">
        <v>1099</v>
      </c>
      <c r="AF2" s="732" t="s">
        <v>1100</v>
      </c>
      <c r="AG2" s="732" t="s">
        <v>1101</v>
      </c>
      <c r="AH2" s="8" t="s">
        <v>1060</v>
      </c>
      <c r="AI2" s="8" t="s">
        <v>1061</v>
      </c>
      <c r="AJ2" s="8" t="s">
        <v>27</v>
      </c>
      <c r="AK2" s="8" t="s">
        <v>461</v>
      </c>
      <c r="AL2" s="165" t="s">
        <v>462</v>
      </c>
      <c r="AM2" s="165" t="s">
        <v>463</v>
      </c>
      <c r="AN2" s="166" t="s">
        <v>464</v>
      </c>
      <c r="AO2" s="13" t="s">
        <v>28</v>
      </c>
      <c r="AP2" s="14" t="s">
        <v>29</v>
      </c>
      <c r="AQ2" s="14" t="s">
        <v>30</v>
      </c>
      <c r="AR2" s="14" t="s">
        <v>31</v>
      </c>
      <c r="AS2" s="14" t="s">
        <v>32</v>
      </c>
      <c r="AT2" s="513" t="s">
        <v>872</v>
      </c>
      <c r="AU2" s="513" t="s">
        <v>1004</v>
      </c>
      <c r="AV2" s="346" t="s">
        <v>514</v>
      </c>
      <c r="AW2" s="346" t="s">
        <v>515</v>
      </c>
      <c r="AX2" s="346" t="s">
        <v>516</v>
      </c>
      <c r="AY2" s="346" t="s">
        <v>517</v>
      </c>
      <c r="AZ2" s="346" t="s">
        <v>518</v>
      </c>
      <c r="BA2" s="15" t="s">
        <v>33</v>
      </c>
      <c r="BB2" s="16" t="s">
        <v>34</v>
      </c>
      <c r="BC2" s="17" t="s">
        <v>35</v>
      </c>
      <c r="BD2" s="17" t="s">
        <v>36</v>
      </c>
      <c r="BE2" s="18" t="s">
        <v>37</v>
      </c>
      <c r="BF2" s="19" t="s">
        <v>38</v>
      </c>
      <c r="BG2" s="20" t="s">
        <v>39</v>
      </c>
      <c r="BH2" s="21" t="s">
        <v>40</v>
      </c>
      <c r="BI2" s="21" t="s">
        <v>1049</v>
      </c>
      <c r="BJ2" s="21" t="s">
        <v>41</v>
      </c>
      <c r="BK2" s="24" t="s">
        <v>498</v>
      </c>
      <c r="BL2" s="24" t="s">
        <v>499</v>
      </c>
      <c r="BM2" s="597" t="s">
        <v>982</v>
      </c>
      <c r="BN2" s="22" t="s">
        <v>42</v>
      </c>
      <c r="BO2" s="20" t="s">
        <v>39</v>
      </c>
      <c r="BP2" s="544" t="s">
        <v>879</v>
      </c>
      <c r="BQ2" s="21" t="s">
        <v>43</v>
      </c>
      <c r="BR2" s="21" t="s">
        <v>1049</v>
      </c>
      <c r="BS2" s="21" t="s">
        <v>44</v>
      </c>
      <c r="BT2" s="24" t="s">
        <v>502</v>
      </c>
      <c r="BU2" s="24" t="s">
        <v>503</v>
      </c>
      <c r="BV2" s="24" t="s">
        <v>504</v>
      </c>
      <c r="BW2" s="711" t="s">
        <v>1065</v>
      </c>
      <c r="BX2" s="711" t="s">
        <v>1066</v>
      </c>
      <c r="BY2" s="22" t="s">
        <v>45</v>
      </c>
      <c r="BZ2" s="23" t="s">
        <v>39</v>
      </c>
      <c r="CA2" s="544" t="s">
        <v>879</v>
      </c>
      <c r="CB2" s="21" t="s">
        <v>46</v>
      </c>
      <c r="CC2" s="21" t="s">
        <v>1049</v>
      </c>
      <c r="CD2" s="21" t="s">
        <v>47</v>
      </c>
      <c r="CE2" s="24" t="s">
        <v>502</v>
      </c>
      <c r="CF2" s="24" t="s">
        <v>505</v>
      </c>
      <c r="CG2" s="24" t="s">
        <v>506</v>
      </c>
      <c r="CH2" s="24" t="s">
        <v>48</v>
      </c>
      <c r="CI2" s="20" t="s">
        <v>39</v>
      </c>
      <c r="CJ2" s="562" t="s">
        <v>887</v>
      </c>
      <c r="CK2" s="23" t="s">
        <v>501</v>
      </c>
      <c r="CL2" s="505" t="s">
        <v>500</v>
      </c>
      <c r="CM2" s="20" t="s">
        <v>49</v>
      </c>
      <c r="CN2" s="23" t="s">
        <v>1045</v>
      </c>
      <c r="CO2" s="23" t="s">
        <v>1046</v>
      </c>
      <c r="CP2" s="21" t="s">
        <v>50</v>
      </c>
      <c r="CQ2" s="22" t="s">
        <v>51</v>
      </c>
      <c r="CR2" s="20" t="s">
        <v>866</v>
      </c>
      <c r="CS2" s="680" t="s">
        <v>881</v>
      </c>
      <c r="CT2" s="681" t="s">
        <v>882</v>
      </c>
      <c r="CU2" s="558" t="s">
        <v>880</v>
      </c>
      <c r="CV2" s="21" t="s">
        <v>1049</v>
      </c>
      <c r="CW2" s="24" t="s">
        <v>1048</v>
      </c>
      <c r="CX2" s="24" t="s">
        <v>521</v>
      </c>
      <c r="CY2" s="40" t="s">
        <v>877</v>
      </c>
      <c r="CZ2" s="40" t="s">
        <v>876</v>
      </c>
      <c r="DA2" s="919"/>
      <c r="DB2" s="723" t="s">
        <v>1069</v>
      </c>
      <c r="DC2" s="723" t="s">
        <v>1020</v>
      </c>
      <c r="DD2" s="115" t="s">
        <v>1022</v>
      </c>
      <c r="DE2" s="115" t="s">
        <v>1023</v>
      </c>
      <c r="DF2" s="682" t="s">
        <v>1052</v>
      </c>
      <c r="DG2" s="115" t="s">
        <v>1053</v>
      </c>
      <c r="DH2" s="115" t="s">
        <v>1054</v>
      </c>
      <c r="DI2" s="40" t="s">
        <v>1062</v>
      </c>
    </row>
    <row r="3" spans="1:113" s="29" customFormat="1" ht="27.75" customHeight="1" thickBot="1">
      <c r="A3" s="26">
        <v>1</v>
      </c>
      <c r="B3" s="27">
        <f>A3+1</f>
        <v>2</v>
      </c>
      <c r="C3" s="28">
        <f aca="true" t="shared" si="0" ref="C3:K3">B3+1</f>
        <v>3</v>
      </c>
      <c r="D3" s="514">
        <f t="shared" si="0"/>
        <v>4</v>
      </c>
      <c r="E3" s="509">
        <f t="shared" si="0"/>
        <v>5</v>
      </c>
      <c r="F3" s="27">
        <f t="shared" si="0"/>
        <v>6</v>
      </c>
      <c r="G3" s="27">
        <f t="shared" si="0"/>
        <v>7</v>
      </c>
      <c r="H3" s="27">
        <f t="shared" si="0"/>
        <v>8</v>
      </c>
      <c r="I3" s="27">
        <f>H3+1</f>
        <v>9</v>
      </c>
      <c r="J3" s="27">
        <f>I3+1</f>
        <v>10</v>
      </c>
      <c r="K3" s="27">
        <f t="shared" si="0"/>
        <v>11</v>
      </c>
      <c r="L3" s="350">
        <f aca="true" t="shared" si="1" ref="L3:Q3">K3+1</f>
        <v>12</v>
      </c>
      <c r="M3" s="27">
        <f t="shared" si="1"/>
        <v>13</v>
      </c>
      <c r="N3" s="27">
        <f t="shared" si="1"/>
        <v>14</v>
      </c>
      <c r="O3" s="27">
        <f t="shared" si="1"/>
        <v>15</v>
      </c>
      <c r="P3" s="27">
        <f t="shared" si="1"/>
        <v>16</v>
      </c>
      <c r="Q3" s="27">
        <f t="shared" si="1"/>
        <v>17</v>
      </c>
      <c r="R3" s="27">
        <f>Q3+1</f>
        <v>18</v>
      </c>
      <c r="S3" s="27">
        <f>R3+1</f>
        <v>19</v>
      </c>
      <c r="T3" s="28">
        <f>S3+1</f>
        <v>20</v>
      </c>
      <c r="U3" s="28"/>
      <c r="V3" s="28"/>
      <c r="W3" s="28"/>
      <c r="X3" s="28"/>
      <c r="Y3" s="28"/>
      <c r="Z3" s="28">
        <f>T3+1</f>
        <v>21</v>
      </c>
      <c r="AA3" s="28">
        <f>Z3+1</f>
        <v>22</v>
      </c>
      <c r="AB3" s="28">
        <f>AA3+1</f>
        <v>23</v>
      </c>
      <c r="AC3" s="27">
        <f>AB3+1</f>
        <v>24</v>
      </c>
      <c r="AD3" s="27">
        <f>AC3+1</f>
        <v>25</v>
      </c>
      <c r="AE3" s="27">
        <f>AC3+1</f>
        <v>25</v>
      </c>
      <c r="AF3" s="27">
        <f aca="true" t="shared" si="2" ref="AF3:AR3">AE3+1</f>
        <v>26</v>
      </c>
      <c r="AG3" s="27">
        <f t="shared" si="2"/>
        <v>27</v>
      </c>
      <c r="AH3" s="27">
        <f t="shared" si="2"/>
        <v>28</v>
      </c>
      <c r="AI3" s="27">
        <f t="shared" si="2"/>
        <v>29</v>
      </c>
      <c r="AJ3" s="27">
        <f t="shared" si="2"/>
        <v>30</v>
      </c>
      <c r="AK3" s="27">
        <f t="shared" si="2"/>
        <v>31</v>
      </c>
      <c r="AL3" s="27">
        <f t="shared" si="2"/>
        <v>32</v>
      </c>
      <c r="AM3" s="27">
        <f t="shared" si="2"/>
        <v>33</v>
      </c>
      <c r="AN3" s="27">
        <f t="shared" si="2"/>
        <v>34</v>
      </c>
      <c r="AO3" s="27">
        <f t="shared" si="2"/>
        <v>35</v>
      </c>
      <c r="AP3" s="27">
        <f t="shared" si="2"/>
        <v>36</v>
      </c>
      <c r="AQ3" s="27">
        <f t="shared" si="2"/>
        <v>37</v>
      </c>
      <c r="AR3" s="27">
        <f t="shared" si="2"/>
        <v>38</v>
      </c>
      <c r="AS3" s="28">
        <f aca="true" t="shared" si="3" ref="AS3:BA3">AR3+1</f>
        <v>39</v>
      </c>
      <c r="AT3" s="514">
        <f t="shared" si="3"/>
        <v>40</v>
      </c>
      <c r="AU3" s="514">
        <f>AT3+1</f>
        <v>41</v>
      </c>
      <c r="AV3" s="514">
        <f>AU3+1</f>
        <v>42</v>
      </c>
      <c r="AW3" s="27">
        <f t="shared" si="3"/>
        <v>43</v>
      </c>
      <c r="AX3" s="27">
        <f t="shared" si="3"/>
        <v>44</v>
      </c>
      <c r="AY3" s="27">
        <f t="shared" si="3"/>
        <v>45</v>
      </c>
      <c r="AZ3" s="27">
        <f t="shared" si="3"/>
        <v>46</v>
      </c>
      <c r="BA3" s="27">
        <f t="shared" si="3"/>
        <v>47</v>
      </c>
      <c r="BB3" s="27">
        <f aca="true" t="shared" si="4" ref="BB3:BV3">BA3+1</f>
        <v>48</v>
      </c>
      <c r="BC3" s="27">
        <f t="shared" si="4"/>
        <v>49</v>
      </c>
      <c r="BD3" s="27">
        <f t="shared" si="4"/>
        <v>50</v>
      </c>
      <c r="BE3" s="27">
        <f t="shared" si="4"/>
        <v>51</v>
      </c>
      <c r="BF3" s="27">
        <f t="shared" si="4"/>
        <v>52</v>
      </c>
      <c r="BG3" s="27">
        <f t="shared" si="4"/>
        <v>53</v>
      </c>
      <c r="BH3" s="27">
        <f t="shared" si="4"/>
        <v>54</v>
      </c>
      <c r="BI3" s="27">
        <f t="shared" si="4"/>
        <v>55</v>
      </c>
      <c r="BJ3" s="27">
        <f t="shared" si="4"/>
        <v>56</v>
      </c>
      <c r="BK3" s="27">
        <f t="shared" si="4"/>
        <v>57</v>
      </c>
      <c r="BL3" s="27">
        <f t="shared" si="4"/>
        <v>58</v>
      </c>
      <c r="BM3" s="27">
        <f t="shared" si="4"/>
        <v>59</v>
      </c>
      <c r="BN3" s="27">
        <f t="shared" si="4"/>
        <v>60</v>
      </c>
      <c r="BO3" s="27">
        <f t="shared" si="4"/>
        <v>61</v>
      </c>
      <c r="BP3" s="27">
        <f t="shared" si="4"/>
        <v>62</v>
      </c>
      <c r="BQ3" s="27">
        <f t="shared" si="4"/>
        <v>63</v>
      </c>
      <c r="BR3" s="27">
        <f t="shared" si="4"/>
        <v>64</v>
      </c>
      <c r="BS3" s="27">
        <f t="shared" si="4"/>
        <v>65</v>
      </c>
      <c r="BT3" s="27">
        <f t="shared" si="4"/>
        <v>66</v>
      </c>
      <c r="BU3" s="27">
        <f t="shared" si="4"/>
        <v>67</v>
      </c>
      <c r="BV3" s="27">
        <f t="shared" si="4"/>
        <v>68</v>
      </c>
      <c r="BW3" s="27"/>
      <c r="BX3" s="27"/>
      <c r="BY3" s="27">
        <f>BV3+1</f>
        <v>69</v>
      </c>
      <c r="BZ3" s="27">
        <f aca="true" t="shared" si="5" ref="BZ3:CV3">BY3+1</f>
        <v>70</v>
      </c>
      <c r="CA3" s="27">
        <f t="shared" si="5"/>
        <v>71</v>
      </c>
      <c r="CB3" s="27">
        <f t="shared" si="5"/>
        <v>72</v>
      </c>
      <c r="CC3" s="27">
        <f t="shared" si="5"/>
        <v>73</v>
      </c>
      <c r="CD3" s="27">
        <f t="shared" si="5"/>
        <v>74</v>
      </c>
      <c r="CE3" s="27">
        <f t="shared" si="5"/>
        <v>75</v>
      </c>
      <c r="CF3" s="27">
        <f t="shared" si="5"/>
        <v>76</v>
      </c>
      <c r="CG3" s="27">
        <f t="shared" si="5"/>
        <v>77</v>
      </c>
      <c r="CH3" s="27">
        <f t="shared" si="5"/>
        <v>78</v>
      </c>
      <c r="CI3" s="27">
        <f t="shared" si="5"/>
        <v>79</v>
      </c>
      <c r="CJ3" s="27">
        <f t="shared" si="5"/>
        <v>80</v>
      </c>
      <c r="CK3" s="27">
        <f t="shared" si="5"/>
        <v>81</v>
      </c>
      <c r="CL3" s="28">
        <f t="shared" si="5"/>
        <v>82</v>
      </c>
      <c r="CM3" s="481">
        <f t="shared" si="5"/>
        <v>83</v>
      </c>
      <c r="CN3" s="481">
        <f t="shared" si="5"/>
        <v>84</v>
      </c>
      <c r="CO3" s="481">
        <f t="shared" si="5"/>
        <v>85</v>
      </c>
      <c r="CP3" s="481">
        <f t="shared" si="5"/>
        <v>86</v>
      </c>
      <c r="CQ3" s="482">
        <f t="shared" si="5"/>
        <v>87</v>
      </c>
      <c r="CR3" s="509">
        <f t="shared" si="5"/>
        <v>88</v>
      </c>
      <c r="CS3" s="509">
        <f t="shared" si="5"/>
        <v>89</v>
      </c>
      <c r="CT3" s="509">
        <f t="shared" si="5"/>
        <v>90</v>
      </c>
      <c r="CU3" s="509">
        <f t="shared" si="5"/>
        <v>91</v>
      </c>
      <c r="CV3" s="509">
        <f t="shared" si="5"/>
        <v>92</v>
      </c>
      <c r="CW3" s="28">
        <f>CU3+1</f>
        <v>92</v>
      </c>
      <c r="CX3" s="28">
        <f>CV3+1</f>
        <v>93</v>
      </c>
      <c r="CY3" s="28">
        <f>CW3+1</f>
        <v>93</v>
      </c>
      <c r="CZ3" s="28">
        <f aca="true" t="shared" si="6" ref="CZ3:DI3">CY3+1</f>
        <v>94</v>
      </c>
      <c r="DA3" s="195">
        <f t="shared" si="6"/>
        <v>95</v>
      </c>
      <c r="DB3" s="195">
        <f t="shared" si="6"/>
        <v>96</v>
      </c>
      <c r="DC3" s="195"/>
      <c r="DD3" s="195">
        <f>DB3+1</f>
        <v>97</v>
      </c>
      <c r="DE3" s="195">
        <f t="shared" si="6"/>
        <v>98</v>
      </c>
      <c r="DF3" s="195">
        <f t="shared" si="6"/>
        <v>99</v>
      </c>
      <c r="DG3" s="195">
        <f t="shared" si="6"/>
        <v>100</v>
      </c>
      <c r="DH3" s="195">
        <f t="shared" si="6"/>
        <v>101</v>
      </c>
      <c r="DI3" s="195">
        <f t="shared" si="6"/>
        <v>102</v>
      </c>
    </row>
    <row r="4" spans="1:113" s="52" customFormat="1" ht="27.75" customHeight="1" thickBot="1">
      <c r="A4" s="129">
        <v>1</v>
      </c>
      <c r="B4" s="136" t="s">
        <v>52</v>
      </c>
      <c r="C4" s="646" t="s">
        <v>1014</v>
      </c>
      <c r="D4" s="648">
        <v>1</v>
      </c>
      <c r="E4" s="647" t="str">
        <f aca="true" t="shared" si="7" ref="E4:E36">CONCATENATE(C4," д.",D4)</f>
        <v>40-летия Победы д.1</v>
      </c>
      <c r="F4" s="31" t="s">
        <v>53</v>
      </c>
      <c r="G4" s="137" t="s">
        <v>54</v>
      </c>
      <c r="H4" s="32">
        <v>1961</v>
      </c>
      <c r="I4" s="184" t="s">
        <v>986</v>
      </c>
      <c r="J4" s="910" t="s">
        <v>1037</v>
      </c>
      <c r="K4" s="32" t="s">
        <v>118</v>
      </c>
      <c r="L4" s="556" t="s">
        <v>888</v>
      </c>
      <c r="M4" s="49" t="s">
        <v>206</v>
      </c>
      <c r="N4" s="668" t="s">
        <v>242</v>
      </c>
      <c r="O4" s="669">
        <v>790</v>
      </c>
      <c r="P4" s="274">
        <v>729.3</v>
      </c>
      <c r="Q4" s="148">
        <v>43</v>
      </c>
      <c r="R4" s="149">
        <v>50</v>
      </c>
      <c r="S4" s="149">
        <v>40</v>
      </c>
      <c r="T4" s="139">
        <v>30</v>
      </c>
      <c r="U4" s="139">
        <v>30</v>
      </c>
      <c r="V4" s="139">
        <v>50</v>
      </c>
      <c r="W4" s="139">
        <v>50</v>
      </c>
      <c r="X4" s="139">
        <v>60</v>
      </c>
      <c r="Y4" s="139">
        <v>40</v>
      </c>
      <c r="Z4" s="650">
        <v>31162</v>
      </c>
      <c r="AA4" s="595">
        <v>34287</v>
      </c>
      <c r="AB4" s="140">
        <v>3</v>
      </c>
      <c r="AC4" s="139">
        <v>0</v>
      </c>
      <c r="AD4" s="125">
        <v>37</v>
      </c>
      <c r="AE4" s="32">
        <f aca="true" t="shared" si="8" ref="AE4:AE36">AF4+AG4</f>
        <v>41</v>
      </c>
      <c r="AF4" s="632">
        <v>37</v>
      </c>
      <c r="AG4" s="125">
        <v>4</v>
      </c>
      <c r="AH4" s="125">
        <v>50</v>
      </c>
      <c r="AI4" s="125">
        <v>56</v>
      </c>
      <c r="AJ4" s="125">
        <v>4</v>
      </c>
      <c r="AK4" s="607">
        <f aca="true" t="shared" si="9" ref="AK4:AK35">AL4+AT4</f>
        <v>2137.9</v>
      </c>
      <c r="AL4" s="604">
        <f aca="true" t="shared" si="10" ref="AL4:AL36">AM4+AN4</f>
        <v>1995.1</v>
      </c>
      <c r="AM4" s="782">
        <v>1564.8</v>
      </c>
      <c r="AN4" s="601">
        <v>430.3</v>
      </c>
      <c r="AO4" s="240">
        <v>5.1</v>
      </c>
      <c r="AP4" s="241" t="s">
        <v>56</v>
      </c>
      <c r="AQ4" s="241">
        <v>137.7</v>
      </c>
      <c r="AR4" s="241" t="s">
        <v>56</v>
      </c>
      <c r="AS4" s="242" t="s">
        <v>56</v>
      </c>
      <c r="AT4" s="242">
        <f aca="true" t="shared" si="11" ref="AT4:AT36">SUM(AO4:AS4)</f>
        <v>142.79999999999998</v>
      </c>
      <c r="AU4" s="242" t="e">
        <f>#REF!</f>
        <v>#REF!</v>
      </c>
      <c r="AV4" s="346" t="s">
        <v>56</v>
      </c>
      <c r="AW4" s="346" t="s">
        <v>56</v>
      </c>
      <c r="AX4" s="346" t="s">
        <v>56</v>
      </c>
      <c r="AY4" s="346" t="s">
        <v>56</v>
      </c>
      <c r="AZ4" s="346" t="s">
        <v>56</v>
      </c>
      <c r="BA4" s="243" t="e">
        <f aca="true" t="shared" si="12" ref="BA4:BA36">SUM(AY4:AZ4)+AU4</f>
        <v>#REF!</v>
      </c>
      <c r="BB4" s="250">
        <v>18</v>
      </c>
      <c r="BC4" s="251">
        <v>350</v>
      </c>
      <c r="BD4" s="252">
        <v>48</v>
      </c>
      <c r="BE4" s="251">
        <v>280</v>
      </c>
      <c r="BF4" s="253">
        <f aca="true" t="shared" si="13" ref="BF4:BF36">SUM(BB4:BE4)</f>
        <v>696</v>
      </c>
      <c r="BG4" s="103" t="s">
        <v>58</v>
      </c>
      <c r="BH4" s="104">
        <v>1</v>
      </c>
      <c r="BI4" s="104" t="e">
        <f>#REF!</f>
        <v>#REF!</v>
      </c>
      <c r="BJ4" s="104">
        <v>0</v>
      </c>
      <c r="BK4" s="334">
        <f aca="true" t="shared" si="14" ref="BK4:BK21">0.25*AK4</f>
        <v>534.475</v>
      </c>
      <c r="BL4" s="334">
        <f aca="true" t="shared" si="15" ref="BL4:BL21">0.06*AK4</f>
        <v>128.274</v>
      </c>
      <c r="BM4" s="556" t="s">
        <v>983</v>
      </c>
      <c r="BN4" s="134" t="s">
        <v>59</v>
      </c>
      <c r="BO4" s="103" t="s">
        <v>58</v>
      </c>
      <c r="BP4" s="545">
        <v>0.05858</v>
      </c>
      <c r="BQ4" s="104">
        <v>1</v>
      </c>
      <c r="BR4" s="104" t="e">
        <f>#REF!</f>
        <v>#REF!</v>
      </c>
      <c r="BS4" s="104">
        <v>0</v>
      </c>
      <c r="BT4" s="334">
        <f aca="true" t="shared" si="16" ref="BT4:BT21">0.006*AK4</f>
        <v>12.8274</v>
      </c>
      <c r="BU4" s="334">
        <f aca="true" t="shared" si="17" ref="BU4:BU21">0.04*AK4</f>
        <v>85.516</v>
      </c>
      <c r="BV4" s="334">
        <f aca="true" t="shared" si="18" ref="BV4:BV21">0.04*AK4</f>
        <v>85.516</v>
      </c>
      <c r="BW4" s="334"/>
      <c r="BX4" s="712" t="s">
        <v>1067</v>
      </c>
      <c r="BY4" s="134" t="s">
        <v>59</v>
      </c>
      <c r="BZ4" s="135" t="s">
        <v>60</v>
      </c>
      <c r="CA4" s="545">
        <v>0.05782</v>
      </c>
      <c r="CB4" s="104">
        <v>1</v>
      </c>
      <c r="CC4" s="104" t="e">
        <f>#REF!</f>
        <v>#REF!</v>
      </c>
      <c r="CD4" s="104" t="e">
        <f>CC4</f>
        <v>#REF!</v>
      </c>
      <c r="CE4" s="334">
        <f aca="true" t="shared" si="19" ref="CE4:CE21">0.006*AK4</f>
        <v>12.8274</v>
      </c>
      <c r="CF4" s="334">
        <f aca="true" t="shared" si="20" ref="CF4:CF21">0.04*AK4</f>
        <v>85.516</v>
      </c>
      <c r="CG4" s="334">
        <f aca="true" t="shared" si="21" ref="CG4:CG21">0.04*AK4</f>
        <v>85.516</v>
      </c>
      <c r="CH4" s="108" t="s">
        <v>59</v>
      </c>
      <c r="CI4" s="103" t="s">
        <v>60</v>
      </c>
      <c r="CJ4" s="545">
        <f aca="true" t="shared" si="22" ref="CJ4:CJ36">CA4+BP4</f>
        <v>0.1164</v>
      </c>
      <c r="CK4" s="333">
        <f aca="true" t="shared" si="23" ref="CK4:CK21">0.05*AK4</f>
        <v>106.89500000000001</v>
      </c>
      <c r="CL4" s="313" t="s">
        <v>56</v>
      </c>
      <c r="CM4" s="103" t="s">
        <v>60</v>
      </c>
      <c r="CN4" s="135">
        <v>1976</v>
      </c>
      <c r="CO4" s="135">
        <v>240</v>
      </c>
      <c r="CP4" s="104">
        <v>0</v>
      </c>
      <c r="CQ4" s="134" t="s">
        <v>61</v>
      </c>
      <c r="CR4" s="135" t="s">
        <v>60</v>
      </c>
      <c r="CS4" s="542">
        <v>2.4</v>
      </c>
      <c r="CT4" s="560">
        <v>0.474</v>
      </c>
      <c r="CU4" s="557"/>
      <c r="CV4" s="135" t="e">
        <f>#REF!</f>
        <v>#REF!</v>
      </c>
      <c r="CW4" s="676">
        <v>1</v>
      </c>
      <c r="CX4" s="33">
        <v>1</v>
      </c>
      <c r="CY4" s="32">
        <v>1</v>
      </c>
      <c r="CZ4" s="32">
        <v>1</v>
      </c>
      <c r="DA4" s="32" t="s">
        <v>486</v>
      </c>
      <c r="DB4" s="724">
        <v>1</v>
      </c>
      <c r="DC4" s="724"/>
      <c r="DD4" s="32">
        <v>1</v>
      </c>
      <c r="DE4" s="32"/>
      <c r="DF4" s="108"/>
      <c r="DG4" s="32"/>
      <c r="DH4" s="32"/>
      <c r="DI4" s="39" t="e">
        <f>BR4+CC4+CV4</f>
        <v>#REF!</v>
      </c>
    </row>
    <row r="5" spans="1:113" s="495" customFormat="1" ht="27.75" customHeight="1" thickBot="1">
      <c r="A5" s="129">
        <f>1+A4</f>
        <v>2</v>
      </c>
      <c r="B5" s="136" t="s">
        <v>52</v>
      </c>
      <c r="C5" s="39" t="s">
        <v>1014</v>
      </c>
      <c r="D5" s="137">
        <v>12</v>
      </c>
      <c r="E5" s="41" t="str">
        <f t="shared" si="7"/>
        <v>40-летия Победы д.12</v>
      </c>
      <c r="F5" s="31" t="s">
        <v>53</v>
      </c>
      <c r="G5" s="137" t="s">
        <v>54</v>
      </c>
      <c r="H5" s="32">
        <v>1995</v>
      </c>
      <c r="I5" s="184" t="s">
        <v>988</v>
      </c>
      <c r="J5" s="910" t="s">
        <v>1037</v>
      </c>
      <c r="K5" s="32" t="s">
        <v>122</v>
      </c>
      <c r="L5" s="556" t="s">
        <v>893</v>
      </c>
      <c r="M5" s="170" t="s">
        <v>208</v>
      </c>
      <c r="N5" s="176" t="s">
        <v>245</v>
      </c>
      <c r="O5" s="176">
        <v>605</v>
      </c>
      <c r="P5" s="184">
        <v>479.6</v>
      </c>
      <c r="Q5" s="109">
        <v>0</v>
      </c>
      <c r="R5" s="109">
        <v>0</v>
      </c>
      <c r="S5" s="109">
        <v>0</v>
      </c>
      <c r="T5" s="109">
        <v>0</v>
      </c>
      <c r="U5" s="109">
        <v>0</v>
      </c>
      <c r="V5" s="109">
        <v>0</v>
      </c>
      <c r="W5" s="109">
        <v>0</v>
      </c>
      <c r="X5" s="109">
        <v>0</v>
      </c>
      <c r="Y5" s="109">
        <v>0</v>
      </c>
      <c r="Z5" s="650">
        <v>34801</v>
      </c>
      <c r="AA5" s="595">
        <v>35043</v>
      </c>
      <c r="AB5" s="131">
        <v>2</v>
      </c>
      <c r="AC5" s="109">
        <v>2</v>
      </c>
      <c r="AD5" s="32">
        <v>60</v>
      </c>
      <c r="AE5" s="32">
        <f t="shared" si="8"/>
        <v>59</v>
      </c>
      <c r="AF5" s="633">
        <v>59</v>
      </c>
      <c r="AG5" s="32">
        <v>0</v>
      </c>
      <c r="AH5" s="32">
        <v>131</v>
      </c>
      <c r="AI5" s="32">
        <v>124</v>
      </c>
      <c r="AJ5" s="32">
        <v>10</v>
      </c>
      <c r="AK5" s="686">
        <f t="shared" si="9"/>
        <v>3944</v>
      </c>
      <c r="AL5" s="615">
        <f t="shared" si="10"/>
        <v>3583</v>
      </c>
      <c r="AM5" s="783">
        <v>3583</v>
      </c>
      <c r="AN5" s="601">
        <v>0</v>
      </c>
      <c r="AO5" s="240">
        <v>6.7</v>
      </c>
      <c r="AP5" s="241" t="s">
        <v>56</v>
      </c>
      <c r="AQ5" s="241">
        <v>354.3</v>
      </c>
      <c r="AR5" s="241" t="s">
        <v>56</v>
      </c>
      <c r="AS5" s="242" t="s">
        <v>56</v>
      </c>
      <c r="AT5" s="242">
        <f t="shared" si="11"/>
        <v>361</v>
      </c>
      <c r="AU5" s="242" t="e">
        <f>#REF!</f>
        <v>#REF!</v>
      </c>
      <c r="AV5" s="346" t="s">
        <v>56</v>
      </c>
      <c r="AW5" s="346">
        <v>73.2</v>
      </c>
      <c r="AX5" s="346" t="s">
        <v>56</v>
      </c>
      <c r="AY5" s="346">
        <v>17.66</v>
      </c>
      <c r="AZ5" s="346">
        <v>5.8</v>
      </c>
      <c r="BA5" s="243" t="e">
        <f t="shared" si="12"/>
        <v>#REF!</v>
      </c>
      <c r="BB5" s="250">
        <v>22</v>
      </c>
      <c r="BC5" s="251">
        <v>160</v>
      </c>
      <c r="BD5" s="251">
        <v>70</v>
      </c>
      <c r="BE5" s="251">
        <v>110</v>
      </c>
      <c r="BF5" s="254">
        <f t="shared" si="13"/>
        <v>362</v>
      </c>
      <c r="BG5" s="103" t="s">
        <v>58</v>
      </c>
      <c r="BH5" s="104">
        <v>2</v>
      </c>
      <c r="BI5" s="104" t="e">
        <f>#REF!</f>
        <v>#REF!</v>
      </c>
      <c r="BJ5" s="104">
        <v>2</v>
      </c>
      <c r="BK5" s="334">
        <f t="shared" si="14"/>
        <v>986</v>
      </c>
      <c r="BL5" s="334">
        <f t="shared" si="15"/>
        <v>236.64</v>
      </c>
      <c r="BM5" s="556" t="s">
        <v>984</v>
      </c>
      <c r="BN5" s="134" t="s">
        <v>62</v>
      </c>
      <c r="BO5" s="103" t="s">
        <v>58</v>
      </c>
      <c r="BP5" s="545">
        <v>0.03695</v>
      </c>
      <c r="BQ5" s="104">
        <v>2</v>
      </c>
      <c r="BR5" s="104" t="e">
        <f>#REF!</f>
        <v>#REF!</v>
      </c>
      <c r="BS5" s="104">
        <v>2</v>
      </c>
      <c r="BT5" s="334">
        <f t="shared" si="16"/>
        <v>23.664</v>
      </c>
      <c r="BU5" s="334">
        <f t="shared" si="17"/>
        <v>157.76</v>
      </c>
      <c r="BV5" s="334">
        <f t="shared" si="18"/>
        <v>157.76</v>
      </c>
      <c r="BW5" s="712" t="s">
        <v>1067</v>
      </c>
      <c r="BX5" s="334"/>
      <c r="BY5" s="134" t="s">
        <v>59</v>
      </c>
      <c r="BZ5" s="135" t="s">
        <v>60</v>
      </c>
      <c r="CA5" s="545">
        <v>0.03447</v>
      </c>
      <c r="CB5" s="104">
        <v>1</v>
      </c>
      <c r="CC5" s="104" t="e">
        <f>#REF!</f>
        <v>#REF!</v>
      </c>
      <c r="CD5" s="104" t="e">
        <f aca="true" t="shared" si="24" ref="CD5:CD69">CC5</f>
        <v>#REF!</v>
      </c>
      <c r="CE5" s="334">
        <f t="shared" si="19"/>
        <v>23.664</v>
      </c>
      <c r="CF5" s="334">
        <f t="shared" si="20"/>
        <v>157.76</v>
      </c>
      <c r="CG5" s="334">
        <f t="shared" si="21"/>
        <v>157.76</v>
      </c>
      <c r="CH5" s="33" t="s">
        <v>62</v>
      </c>
      <c r="CI5" s="103" t="s">
        <v>60</v>
      </c>
      <c r="CJ5" s="545">
        <f t="shared" si="22"/>
        <v>0.07142</v>
      </c>
      <c r="CK5" s="333">
        <f t="shared" si="23"/>
        <v>197.20000000000002</v>
      </c>
      <c r="CL5" s="506">
        <f>0.03*AK5</f>
        <v>118.32</v>
      </c>
      <c r="CM5" s="103" t="s">
        <v>60</v>
      </c>
      <c r="CN5" s="135">
        <v>1999</v>
      </c>
      <c r="CO5" s="135">
        <v>366</v>
      </c>
      <c r="CP5" s="104">
        <v>0</v>
      </c>
      <c r="CQ5" s="134" t="s">
        <v>61</v>
      </c>
      <c r="CR5" s="135" t="s">
        <v>60</v>
      </c>
      <c r="CS5" s="542">
        <v>4.57</v>
      </c>
      <c r="CT5" s="560">
        <v>2.777</v>
      </c>
      <c r="CU5" s="32" t="s">
        <v>878</v>
      </c>
      <c r="CV5" s="135" t="e">
        <f>#REF!</f>
        <v>#REF!</v>
      </c>
      <c r="CW5" s="676">
        <v>1</v>
      </c>
      <c r="CX5" s="33">
        <v>1</v>
      </c>
      <c r="CY5" s="32">
        <v>1</v>
      </c>
      <c r="CZ5" s="32">
        <v>1</v>
      </c>
      <c r="DA5" s="32" t="s">
        <v>486</v>
      </c>
      <c r="DB5" s="724">
        <v>1</v>
      </c>
      <c r="DC5" s="724"/>
      <c r="DD5" s="32"/>
      <c r="DE5" s="127">
        <v>1</v>
      </c>
      <c r="DF5" s="108" t="s">
        <v>1006</v>
      </c>
      <c r="DG5" s="556" t="s">
        <v>1008</v>
      </c>
      <c r="DH5" s="684">
        <v>43602</v>
      </c>
      <c r="DI5" s="39" t="e">
        <f aca="true" t="shared" si="25" ref="DI5:DI68">BR5+CC5+CV5</f>
        <v>#REF!</v>
      </c>
    </row>
    <row r="6" spans="1:113" s="52" customFormat="1" ht="27.75" customHeight="1" thickBot="1">
      <c r="A6" s="129">
        <f aca="true" t="shared" si="26" ref="A6:A69">1+A5</f>
        <v>3</v>
      </c>
      <c r="B6" s="130" t="s">
        <v>52</v>
      </c>
      <c r="C6" s="39" t="s">
        <v>1014</v>
      </c>
      <c r="D6" s="55">
        <v>13</v>
      </c>
      <c r="E6" s="41" t="str">
        <f t="shared" si="7"/>
        <v>40-летия Победы д.13</v>
      </c>
      <c r="F6" s="31" t="s">
        <v>53</v>
      </c>
      <c r="G6" s="55" t="s">
        <v>54</v>
      </c>
      <c r="H6" s="32">
        <v>1970</v>
      </c>
      <c r="I6" s="184" t="s">
        <v>986</v>
      </c>
      <c r="J6" s="910" t="s">
        <v>1037</v>
      </c>
      <c r="K6" s="32" t="s">
        <v>123</v>
      </c>
      <c r="L6" s="556" t="s">
        <v>894</v>
      </c>
      <c r="M6" s="170" t="s">
        <v>209</v>
      </c>
      <c r="N6" s="614" t="s">
        <v>246</v>
      </c>
      <c r="O6" s="176">
        <v>943.6</v>
      </c>
      <c r="P6" s="174">
        <v>943</v>
      </c>
      <c r="Q6" s="150">
        <v>16</v>
      </c>
      <c r="R6" s="151">
        <v>30</v>
      </c>
      <c r="S6" s="151">
        <v>10</v>
      </c>
      <c r="T6" s="215">
        <v>10</v>
      </c>
      <c r="U6" s="132">
        <v>20</v>
      </c>
      <c r="V6" s="132">
        <v>10</v>
      </c>
      <c r="W6" s="132">
        <v>20</v>
      </c>
      <c r="X6" s="132">
        <v>20</v>
      </c>
      <c r="Y6" s="660">
        <v>16</v>
      </c>
      <c r="Z6" s="650">
        <v>31167</v>
      </c>
      <c r="AA6" s="595">
        <v>35630</v>
      </c>
      <c r="AB6" s="152">
        <v>4</v>
      </c>
      <c r="AC6" s="146">
        <v>0</v>
      </c>
      <c r="AD6" s="126">
        <v>69</v>
      </c>
      <c r="AE6" s="32">
        <f t="shared" si="8"/>
        <v>70</v>
      </c>
      <c r="AF6" s="634">
        <v>69</v>
      </c>
      <c r="AG6" s="126">
        <v>1</v>
      </c>
      <c r="AH6" s="126">
        <v>145</v>
      </c>
      <c r="AI6" s="126">
        <v>133</v>
      </c>
      <c r="AJ6" s="126">
        <v>5</v>
      </c>
      <c r="AK6" s="608">
        <f t="shared" si="9"/>
        <v>3613.3999999999996</v>
      </c>
      <c r="AL6" s="589">
        <f t="shared" si="10"/>
        <v>3320.8999999999996</v>
      </c>
      <c r="AM6" s="784">
        <v>3259.7</v>
      </c>
      <c r="AN6" s="168">
        <v>61.2</v>
      </c>
      <c r="AO6" s="244">
        <v>8</v>
      </c>
      <c r="AP6" s="245" t="s">
        <v>56</v>
      </c>
      <c r="AQ6" s="245">
        <v>284.5</v>
      </c>
      <c r="AR6" s="245" t="s">
        <v>56</v>
      </c>
      <c r="AS6" s="246" t="s">
        <v>56</v>
      </c>
      <c r="AT6" s="242">
        <f t="shared" si="11"/>
        <v>292.5</v>
      </c>
      <c r="AU6" s="242" t="e">
        <f>#REF!</f>
        <v>#REF!</v>
      </c>
      <c r="AV6" s="346" t="s">
        <v>56</v>
      </c>
      <c r="AW6" s="346">
        <v>11.8</v>
      </c>
      <c r="AX6" s="346" t="s">
        <v>56</v>
      </c>
      <c r="AY6" s="346" t="s">
        <v>56</v>
      </c>
      <c r="AZ6" s="346" t="s">
        <v>56</v>
      </c>
      <c r="BA6" s="243" t="e">
        <f t="shared" si="12"/>
        <v>#REF!</v>
      </c>
      <c r="BB6" s="255">
        <v>32</v>
      </c>
      <c r="BC6" s="256">
        <v>191</v>
      </c>
      <c r="BD6" s="257">
        <v>120</v>
      </c>
      <c r="BE6" s="256">
        <v>120</v>
      </c>
      <c r="BF6" s="254">
        <f t="shared" si="13"/>
        <v>463</v>
      </c>
      <c r="BG6" s="103" t="s">
        <v>58</v>
      </c>
      <c r="BH6" s="104">
        <v>1</v>
      </c>
      <c r="BI6" s="104" t="e">
        <f>#REF!</f>
        <v>#REF!</v>
      </c>
      <c r="BJ6" s="104">
        <v>1</v>
      </c>
      <c r="BK6" s="334">
        <f t="shared" si="14"/>
        <v>903.3499999999999</v>
      </c>
      <c r="BL6" s="334">
        <f t="shared" si="15"/>
        <v>216.80399999999997</v>
      </c>
      <c r="BM6" s="556" t="s">
        <v>983</v>
      </c>
      <c r="BN6" s="134" t="s">
        <v>62</v>
      </c>
      <c r="BO6" s="103" t="s">
        <v>58</v>
      </c>
      <c r="BP6" s="545">
        <v>0.05858</v>
      </c>
      <c r="BQ6" s="104">
        <v>1</v>
      </c>
      <c r="BR6" s="104" t="e">
        <f>#REF!</f>
        <v>#REF!</v>
      </c>
      <c r="BS6" s="104">
        <v>1</v>
      </c>
      <c r="BT6" s="334">
        <f t="shared" si="16"/>
        <v>21.6804</v>
      </c>
      <c r="BU6" s="334">
        <f t="shared" si="17"/>
        <v>144.536</v>
      </c>
      <c r="BV6" s="334">
        <f t="shared" si="18"/>
        <v>144.536</v>
      </c>
      <c r="BW6" s="334"/>
      <c r="BX6" s="712" t="s">
        <v>1067</v>
      </c>
      <c r="BY6" s="134" t="s">
        <v>59</v>
      </c>
      <c r="BZ6" s="135" t="s">
        <v>60</v>
      </c>
      <c r="CA6" s="545">
        <v>0.05782</v>
      </c>
      <c r="CB6" s="104">
        <v>1</v>
      </c>
      <c r="CC6" s="104" t="e">
        <f>#REF!</f>
        <v>#REF!</v>
      </c>
      <c r="CD6" s="104" t="e">
        <f t="shared" si="24"/>
        <v>#REF!</v>
      </c>
      <c r="CE6" s="334">
        <f t="shared" si="19"/>
        <v>21.6804</v>
      </c>
      <c r="CF6" s="334">
        <f t="shared" si="20"/>
        <v>144.536</v>
      </c>
      <c r="CG6" s="334">
        <f t="shared" si="21"/>
        <v>144.536</v>
      </c>
      <c r="CH6" s="33" t="s">
        <v>62</v>
      </c>
      <c r="CI6" s="103" t="s">
        <v>60</v>
      </c>
      <c r="CJ6" s="545">
        <f t="shared" si="22"/>
        <v>0.1164</v>
      </c>
      <c r="CK6" s="333">
        <f t="shared" si="23"/>
        <v>180.67</v>
      </c>
      <c r="CL6" s="313" t="s">
        <v>56</v>
      </c>
      <c r="CM6" s="103" t="s">
        <v>60</v>
      </c>
      <c r="CN6" s="135">
        <v>1974</v>
      </c>
      <c r="CO6" s="135">
        <v>325</v>
      </c>
      <c r="CP6" s="104">
        <v>0</v>
      </c>
      <c r="CQ6" s="134" t="s">
        <v>61</v>
      </c>
      <c r="CR6" s="135" t="s">
        <v>60</v>
      </c>
      <c r="CS6" s="542">
        <v>3.4</v>
      </c>
      <c r="CT6" s="561">
        <v>0.873</v>
      </c>
      <c r="CU6" s="32" t="s">
        <v>878</v>
      </c>
      <c r="CV6" s="135" t="e">
        <f>#REF!</f>
        <v>#REF!</v>
      </c>
      <c r="CW6" s="676">
        <v>1</v>
      </c>
      <c r="CX6" s="33">
        <v>1</v>
      </c>
      <c r="CY6" s="32">
        <v>1</v>
      </c>
      <c r="CZ6" s="32">
        <v>1</v>
      </c>
      <c r="DA6" s="32" t="s">
        <v>486</v>
      </c>
      <c r="DB6" s="724">
        <v>1</v>
      </c>
      <c r="DC6" s="724"/>
      <c r="DD6" s="32">
        <v>1</v>
      </c>
      <c r="DE6" s="32"/>
      <c r="DF6" s="108" t="s">
        <v>1006</v>
      </c>
      <c r="DG6" s="108" t="s">
        <v>1007</v>
      </c>
      <c r="DH6" s="684">
        <v>43936</v>
      </c>
      <c r="DI6" s="39" t="e">
        <f t="shared" si="25"/>
        <v>#REF!</v>
      </c>
    </row>
    <row r="7" spans="1:113" s="52" customFormat="1" ht="27.75" customHeight="1" thickBot="1">
      <c r="A7" s="129">
        <f t="shared" si="26"/>
        <v>4</v>
      </c>
      <c r="B7" s="130" t="s">
        <v>52</v>
      </c>
      <c r="C7" s="39" t="s">
        <v>1014</v>
      </c>
      <c r="D7" s="55">
        <v>14</v>
      </c>
      <c r="E7" s="41" t="str">
        <f t="shared" si="7"/>
        <v>40-летия Победы д.14</v>
      </c>
      <c r="F7" s="31" t="s">
        <v>53</v>
      </c>
      <c r="G7" s="55" t="s">
        <v>54</v>
      </c>
      <c r="H7" s="32">
        <v>1996</v>
      </c>
      <c r="I7" s="184" t="s">
        <v>988</v>
      </c>
      <c r="J7" s="910" t="s">
        <v>1037</v>
      </c>
      <c r="K7" s="32" t="s">
        <v>124</v>
      </c>
      <c r="L7" s="556" t="s">
        <v>895</v>
      </c>
      <c r="M7" s="170" t="s">
        <v>210</v>
      </c>
      <c r="N7" s="176" t="s">
        <v>247</v>
      </c>
      <c r="O7" s="176">
        <v>605</v>
      </c>
      <c r="P7" s="185">
        <v>479.6</v>
      </c>
      <c r="Q7" s="109">
        <v>0</v>
      </c>
      <c r="R7" s="109">
        <v>0</v>
      </c>
      <c r="S7" s="109">
        <v>0</v>
      </c>
      <c r="T7" s="109">
        <v>0</v>
      </c>
      <c r="U7" s="109">
        <v>0</v>
      </c>
      <c r="V7" s="109">
        <v>0</v>
      </c>
      <c r="W7" s="109">
        <v>0</v>
      </c>
      <c r="X7" s="109">
        <v>0</v>
      </c>
      <c r="Y7" s="109">
        <v>0</v>
      </c>
      <c r="Z7" s="650">
        <v>35104</v>
      </c>
      <c r="AA7" s="595">
        <v>35391</v>
      </c>
      <c r="AB7" s="131">
        <v>2</v>
      </c>
      <c r="AC7" s="141">
        <v>2</v>
      </c>
      <c r="AD7" s="32">
        <v>79</v>
      </c>
      <c r="AE7" s="32">
        <f t="shared" si="8"/>
        <v>79</v>
      </c>
      <c r="AF7" s="633">
        <v>79</v>
      </c>
      <c r="AG7" s="32">
        <v>0</v>
      </c>
      <c r="AH7" s="32">
        <v>125</v>
      </c>
      <c r="AI7" s="32">
        <v>121</v>
      </c>
      <c r="AJ7" s="32">
        <v>10</v>
      </c>
      <c r="AK7" s="608">
        <f t="shared" si="9"/>
        <v>3966.1</v>
      </c>
      <c r="AL7" s="589">
        <f t="shared" si="10"/>
        <v>3603.1</v>
      </c>
      <c r="AM7" s="783">
        <v>3603.1</v>
      </c>
      <c r="AN7" s="168">
        <v>0</v>
      </c>
      <c r="AO7" s="244">
        <v>7.2</v>
      </c>
      <c r="AP7" s="245" t="s">
        <v>56</v>
      </c>
      <c r="AQ7" s="245">
        <v>355.8</v>
      </c>
      <c r="AR7" s="245" t="s">
        <v>56</v>
      </c>
      <c r="AS7" s="246" t="s">
        <v>56</v>
      </c>
      <c r="AT7" s="242">
        <f t="shared" si="11"/>
        <v>363</v>
      </c>
      <c r="AU7" s="242" t="e">
        <f>#REF!</f>
        <v>#REF!</v>
      </c>
      <c r="AV7" s="346" t="s">
        <v>56</v>
      </c>
      <c r="AW7" s="346">
        <v>73.2</v>
      </c>
      <c r="AX7" s="346" t="s">
        <v>56</v>
      </c>
      <c r="AY7" s="346">
        <v>17.66</v>
      </c>
      <c r="AZ7" s="346">
        <v>5.8</v>
      </c>
      <c r="BA7" s="243" t="e">
        <f t="shared" si="12"/>
        <v>#REF!</v>
      </c>
      <c r="BB7" s="255">
        <v>22</v>
      </c>
      <c r="BC7" s="256">
        <v>180</v>
      </c>
      <c r="BD7" s="256">
        <v>70</v>
      </c>
      <c r="BE7" s="256">
        <v>110</v>
      </c>
      <c r="BF7" s="254">
        <f t="shared" si="13"/>
        <v>382</v>
      </c>
      <c r="BG7" s="103" t="s">
        <v>58</v>
      </c>
      <c r="BH7" s="104">
        <v>2</v>
      </c>
      <c r="BI7" s="104" t="e">
        <f>#REF!</f>
        <v>#REF!</v>
      </c>
      <c r="BJ7" s="104">
        <v>2</v>
      </c>
      <c r="BK7" s="334">
        <f t="shared" si="14"/>
        <v>991.525</v>
      </c>
      <c r="BL7" s="334">
        <f t="shared" si="15"/>
        <v>237.96599999999998</v>
      </c>
      <c r="BM7" s="556" t="s">
        <v>984</v>
      </c>
      <c r="BN7" s="134" t="s">
        <v>62</v>
      </c>
      <c r="BO7" s="103" t="s">
        <v>58</v>
      </c>
      <c r="BP7" s="545">
        <v>0.03695</v>
      </c>
      <c r="BQ7" s="104">
        <v>2</v>
      </c>
      <c r="BR7" s="104" t="e">
        <f>#REF!</f>
        <v>#REF!</v>
      </c>
      <c r="BS7" s="104">
        <v>2</v>
      </c>
      <c r="BT7" s="334">
        <f t="shared" si="16"/>
        <v>23.7966</v>
      </c>
      <c r="BU7" s="334">
        <f t="shared" si="17"/>
        <v>158.644</v>
      </c>
      <c r="BV7" s="334">
        <f t="shared" si="18"/>
        <v>158.644</v>
      </c>
      <c r="BW7" s="712" t="s">
        <v>1067</v>
      </c>
      <c r="BX7" s="334"/>
      <c r="BY7" s="134" t="s">
        <v>59</v>
      </c>
      <c r="BZ7" s="135" t="s">
        <v>60</v>
      </c>
      <c r="CA7" s="545">
        <v>0.03447</v>
      </c>
      <c r="CB7" s="104">
        <v>1</v>
      </c>
      <c r="CC7" s="104" t="e">
        <f>#REF!</f>
        <v>#REF!</v>
      </c>
      <c r="CD7" s="104" t="e">
        <f t="shared" si="24"/>
        <v>#REF!</v>
      </c>
      <c r="CE7" s="334">
        <f t="shared" si="19"/>
        <v>23.7966</v>
      </c>
      <c r="CF7" s="334">
        <f t="shared" si="20"/>
        <v>158.644</v>
      </c>
      <c r="CG7" s="334">
        <f t="shared" si="21"/>
        <v>158.644</v>
      </c>
      <c r="CH7" s="33" t="s">
        <v>62</v>
      </c>
      <c r="CI7" s="103" t="s">
        <v>60</v>
      </c>
      <c r="CJ7" s="545">
        <f t="shared" si="22"/>
        <v>0.07142</v>
      </c>
      <c r="CK7" s="333">
        <f t="shared" si="23"/>
        <v>198.305</v>
      </c>
      <c r="CL7" s="506">
        <f>0.03*AK7</f>
        <v>118.98299999999999</v>
      </c>
      <c r="CM7" s="103" t="s">
        <v>60</v>
      </c>
      <c r="CN7" s="135">
        <v>1976</v>
      </c>
      <c r="CO7" s="135">
        <v>466</v>
      </c>
      <c r="CP7" s="104">
        <v>0</v>
      </c>
      <c r="CQ7" s="134" t="s">
        <v>61</v>
      </c>
      <c r="CR7" s="135" t="s">
        <v>60</v>
      </c>
      <c r="CS7" s="542">
        <v>4.57</v>
      </c>
      <c r="CT7" s="560">
        <v>2.777</v>
      </c>
      <c r="CU7" s="32" t="s">
        <v>878</v>
      </c>
      <c r="CV7" s="135" t="e">
        <f>#REF!</f>
        <v>#REF!</v>
      </c>
      <c r="CW7" s="676">
        <v>1</v>
      </c>
      <c r="CX7" s="33">
        <v>1</v>
      </c>
      <c r="CY7" s="32">
        <v>1</v>
      </c>
      <c r="CZ7" s="32">
        <v>1</v>
      </c>
      <c r="DA7" s="32" t="s">
        <v>486</v>
      </c>
      <c r="DB7" s="724">
        <v>1</v>
      </c>
      <c r="DC7" s="724"/>
      <c r="DD7" s="32"/>
      <c r="DE7" s="127">
        <v>1</v>
      </c>
      <c r="DF7" s="108" t="s">
        <v>1006</v>
      </c>
      <c r="DG7" s="556" t="s">
        <v>1008</v>
      </c>
      <c r="DH7" s="684">
        <v>43602</v>
      </c>
      <c r="DI7" s="39" t="e">
        <f t="shared" si="25"/>
        <v>#REF!</v>
      </c>
    </row>
    <row r="8" spans="1:113" s="52" customFormat="1" ht="27.75" customHeight="1" thickBot="1">
      <c r="A8" s="129">
        <f t="shared" si="26"/>
        <v>5</v>
      </c>
      <c r="B8" s="130" t="s">
        <v>52</v>
      </c>
      <c r="C8" s="39" t="s">
        <v>1014</v>
      </c>
      <c r="D8" s="55">
        <v>21</v>
      </c>
      <c r="E8" s="41" t="str">
        <f t="shared" si="7"/>
        <v>40-летия Победы д.21</v>
      </c>
      <c r="F8" s="31" t="s">
        <v>53</v>
      </c>
      <c r="G8" s="55" t="s">
        <v>54</v>
      </c>
      <c r="H8" s="32">
        <v>1978</v>
      </c>
      <c r="I8" s="186" t="s">
        <v>986</v>
      </c>
      <c r="J8" s="910" t="s">
        <v>1037</v>
      </c>
      <c r="K8" s="32" t="s">
        <v>125</v>
      </c>
      <c r="L8" s="556" t="s">
        <v>896</v>
      </c>
      <c r="M8" s="170" t="s">
        <v>558</v>
      </c>
      <c r="N8" s="176" t="s">
        <v>248</v>
      </c>
      <c r="O8" s="176">
        <v>1109.3</v>
      </c>
      <c r="P8" s="186">
        <v>1112.1</v>
      </c>
      <c r="Q8" s="103">
        <v>31</v>
      </c>
      <c r="R8" s="104">
        <v>40</v>
      </c>
      <c r="S8" s="104">
        <v>25</v>
      </c>
      <c r="T8" s="108">
        <v>15</v>
      </c>
      <c r="U8" s="132">
        <v>10</v>
      </c>
      <c r="V8" s="132">
        <v>20</v>
      </c>
      <c r="W8" s="132">
        <v>20</v>
      </c>
      <c r="X8" s="132">
        <v>30</v>
      </c>
      <c r="Y8" s="132">
        <v>60</v>
      </c>
      <c r="Z8" s="650">
        <v>40260</v>
      </c>
      <c r="AA8" s="595">
        <v>33989</v>
      </c>
      <c r="AB8" s="131">
        <v>4</v>
      </c>
      <c r="AC8" s="141">
        <v>0</v>
      </c>
      <c r="AD8" s="32">
        <v>56</v>
      </c>
      <c r="AE8" s="32">
        <f t="shared" si="8"/>
        <v>60</v>
      </c>
      <c r="AF8" s="633">
        <v>56</v>
      </c>
      <c r="AG8" s="32">
        <v>4</v>
      </c>
      <c r="AH8" s="32">
        <v>99</v>
      </c>
      <c r="AI8" s="32">
        <v>98</v>
      </c>
      <c r="AJ8" s="32">
        <v>5</v>
      </c>
      <c r="AK8" s="608">
        <f t="shared" si="9"/>
        <v>4259</v>
      </c>
      <c r="AL8" s="589">
        <f t="shared" si="10"/>
        <v>4006</v>
      </c>
      <c r="AM8" s="783">
        <v>2697.4</v>
      </c>
      <c r="AN8" s="168">
        <v>1308.6</v>
      </c>
      <c r="AO8" s="244">
        <v>7.8</v>
      </c>
      <c r="AP8" s="245" t="s">
        <v>56</v>
      </c>
      <c r="AQ8" s="245">
        <v>245.2</v>
      </c>
      <c r="AR8" s="245" t="s">
        <v>56</v>
      </c>
      <c r="AS8" s="246" t="s">
        <v>56</v>
      </c>
      <c r="AT8" s="242">
        <f t="shared" si="11"/>
        <v>253</v>
      </c>
      <c r="AU8" s="242" t="e">
        <f>#REF!</f>
        <v>#REF!</v>
      </c>
      <c r="AV8" s="346">
        <v>14.1</v>
      </c>
      <c r="AW8" s="346">
        <v>31.3</v>
      </c>
      <c r="AX8" s="346" t="s">
        <v>56</v>
      </c>
      <c r="AY8" s="346" t="s">
        <v>56</v>
      </c>
      <c r="AZ8" s="346" t="s">
        <v>56</v>
      </c>
      <c r="BA8" s="243" t="e">
        <f t="shared" si="12"/>
        <v>#REF!</v>
      </c>
      <c r="BB8" s="255">
        <v>48</v>
      </c>
      <c r="BC8" s="256">
        <v>288</v>
      </c>
      <c r="BD8" s="257">
        <v>180</v>
      </c>
      <c r="BE8" s="256">
        <v>70</v>
      </c>
      <c r="BF8" s="254">
        <f t="shared" si="13"/>
        <v>586</v>
      </c>
      <c r="BG8" s="103" t="s">
        <v>58</v>
      </c>
      <c r="BH8" s="104">
        <v>1</v>
      </c>
      <c r="BI8" s="104" t="e">
        <f>#REF!</f>
        <v>#REF!</v>
      </c>
      <c r="BJ8" s="104">
        <v>1</v>
      </c>
      <c r="BK8" s="334">
        <f t="shared" si="14"/>
        <v>1064.75</v>
      </c>
      <c r="BL8" s="334">
        <f t="shared" si="15"/>
        <v>255.54</v>
      </c>
      <c r="BM8" s="556" t="s">
        <v>983</v>
      </c>
      <c r="BN8" s="134" t="s">
        <v>62</v>
      </c>
      <c r="BO8" s="103" t="s">
        <v>58</v>
      </c>
      <c r="BP8" s="545">
        <v>0.05858</v>
      </c>
      <c r="BQ8" s="104">
        <v>1</v>
      </c>
      <c r="BR8" s="104" t="e">
        <f>#REF!</f>
        <v>#REF!</v>
      </c>
      <c r="BS8" s="104">
        <v>1</v>
      </c>
      <c r="BT8" s="334">
        <f t="shared" si="16"/>
        <v>25.554000000000002</v>
      </c>
      <c r="BU8" s="334">
        <f t="shared" si="17"/>
        <v>170.36</v>
      </c>
      <c r="BV8" s="334">
        <f t="shared" si="18"/>
        <v>170.36</v>
      </c>
      <c r="BW8" s="334"/>
      <c r="BX8" s="712" t="s">
        <v>1067</v>
      </c>
      <c r="BY8" s="134" t="s">
        <v>59</v>
      </c>
      <c r="BZ8" s="135" t="s">
        <v>60</v>
      </c>
      <c r="CA8" s="545">
        <v>0.05782</v>
      </c>
      <c r="CB8" s="104">
        <v>1</v>
      </c>
      <c r="CC8" s="104" t="e">
        <f>#REF!</f>
        <v>#REF!</v>
      </c>
      <c r="CD8" s="104" t="e">
        <f t="shared" si="24"/>
        <v>#REF!</v>
      </c>
      <c r="CE8" s="334">
        <f t="shared" si="19"/>
        <v>25.554000000000002</v>
      </c>
      <c r="CF8" s="334">
        <f t="shared" si="20"/>
        <v>170.36</v>
      </c>
      <c r="CG8" s="334">
        <f t="shared" si="21"/>
        <v>170.36</v>
      </c>
      <c r="CH8" s="33" t="s">
        <v>62</v>
      </c>
      <c r="CI8" s="103" t="s">
        <v>60</v>
      </c>
      <c r="CJ8" s="545">
        <f t="shared" si="22"/>
        <v>0.1164</v>
      </c>
      <c r="CK8" s="333">
        <f t="shared" si="23"/>
        <v>212.95000000000002</v>
      </c>
      <c r="CL8" s="313" t="s">
        <v>56</v>
      </c>
      <c r="CM8" s="103" t="s">
        <v>60</v>
      </c>
      <c r="CN8" s="135">
        <v>1978</v>
      </c>
      <c r="CO8" s="135">
        <v>267</v>
      </c>
      <c r="CP8" s="104">
        <v>0</v>
      </c>
      <c r="CQ8" s="134" t="s">
        <v>61</v>
      </c>
      <c r="CR8" s="135" t="s">
        <v>60</v>
      </c>
      <c r="CS8" s="542">
        <v>3.4</v>
      </c>
      <c r="CT8" s="561">
        <v>0.873</v>
      </c>
      <c r="CU8" s="32" t="s">
        <v>878</v>
      </c>
      <c r="CV8" s="135" t="e">
        <f>#REF!</f>
        <v>#REF!</v>
      </c>
      <c r="CW8" s="676">
        <v>1</v>
      </c>
      <c r="CX8" s="33">
        <v>1</v>
      </c>
      <c r="CY8" s="32">
        <v>1</v>
      </c>
      <c r="CZ8" s="32">
        <v>1</v>
      </c>
      <c r="DA8" s="32" t="s">
        <v>486</v>
      </c>
      <c r="DB8" s="724">
        <v>1</v>
      </c>
      <c r="DC8" s="724"/>
      <c r="DD8" s="32">
        <v>1</v>
      </c>
      <c r="DE8" s="32"/>
      <c r="DF8" s="108" t="s">
        <v>1007</v>
      </c>
      <c r="DG8" s="556" t="s">
        <v>1009</v>
      </c>
      <c r="DH8" s="684">
        <v>43602</v>
      </c>
      <c r="DI8" s="39" t="e">
        <f t="shared" si="25"/>
        <v>#REF!</v>
      </c>
    </row>
    <row r="9" spans="1:113" s="52" customFormat="1" ht="27.75" customHeight="1" thickBot="1">
      <c r="A9" s="822">
        <f>1+A8</f>
        <v>6</v>
      </c>
      <c r="B9" s="130" t="s">
        <v>52</v>
      </c>
      <c r="C9" s="39" t="s">
        <v>1014</v>
      </c>
      <c r="D9" s="55">
        <v>3</v>
      </c>
      <c r="E9" s="41" t="str">
        <f t="shared" si="7"/>
        <v>40-летия Победы д.3</v>
      </c>
      <c r="F9" s="31" t="s">
        <v>53</v>
      </c>
      <c r="G9" s="55" t="s">
        <v>54</v>
      </c>
      <c r="H9" s="840">
        <v>1960</v>
      </c>
      <c r="I9" s="841" t="s">
        <v>986</v>
      </c>
      <c r="J9" s="910" t="s">
        <v>1037</v>
      </c>
      <c r="K9" s="840" t="s">
        <v>1103</v>
      </c>
      <c r="L9" s="671" t="s">
        <v>1104</v>
      </c>
      <c r="M9" s="842" t="s">
        <v>1105</v>
      </c>
      <c r="N9" s="843" t="s">
        <v>1106</v>
      </c>
      <c r="O9" s="844">
        <v>479</v>
      </c>
      <c r="P9" s="846">
        <v>438.8</v>
      </c>
      <c r="Q9" s="835">
        <v>36</v>
      </c>
      <c r="R9" s="837">
        <v>30</v>
      </c>
      <c r="S9" s="837">
        <v>30</v>
      </c>
      <c r="T9" s="839">
        <v>30</v>
      </c>
      <c r="U9" s="845">
        <v>40</v>
      </c>
      <c r="V9" s="845">
        <v>40</v>
      </c>
      <c r="W9" s="845">
        <v>40</v>
      </c>
      <c r="X9" s="845">
        <v>40</v>
      </c>
      <c r="Y9" s="845">
        <v>40</v>
      </c>
      <c r="Z9" s="823">
        <v>31218</v>
      </c>
      <c r="AA9" s="847">
        <v>33898</v>
      </c>
      <c r="AB9" s="848">
        <v>2</v>
      </c>
      <c r="AC9" s="849">
        <v>0</v>
      </c>
      <c r="AD9" s="32"/>
      <c r="AE9" s="824">
        <f t="shared" si="8"/>
        <v>31</v>
      </c>
      <c r="AF9" s="850">
        <v>26</v>
      </c>
      <c r="AG9" s="840">
        <v>5</v>
      </c>
      <c r="AH9" s="840">
        <v>30</v>
      </c>
      <c r="AI9" s="840">
        <v>28</v>
      </c>
      <c r="AJ9" s="840">
        <v>4</v>
      </c>
      <c r="AK9" s="825">
        <f t="shared" si="9"/>
        <v>1368.8</v>
      </c>
      <c r="AL9" s="826">
        <f t="shared" si="10"/>
        <v>1271.8</v>
      </c>
      <c r="AM9" s="827">
        <v>1017.4</v>
      </c>
      <c r="AN9" s="828">
        <v>254.4</v>
      </c>
      <c r="AO9" s="852">
        <v>5.4</v>
      </c>
      <c r="AP9" s="853" t="s">
        <v>56</v>
      </c>
      <c r="AQ9" s="853">
        <v>91.6</v>
      </c>
      <c r="AR9" s="853"/>
      <c r="AS9" s="854"/>
      <c r="AT9" s="855">
        <f t="shared" si="11"/>
        <v>97</v>
      </c>
      <c r="AU9" s="829">
        <f>'[3]МОП+чердак+подвал'!Q4</f>
        <v>878.8</v>
      </c>
      <c r="AV9" s="856" t="s">
        <v>56</v>
      </c>
      <c r="AW9" s="856" t="s">
        <v>56</v>
      </c>
      <c r="AX9" s="856" t="s">
        <v>56</v>
      </c>
      <c r="AY9" s="856" t="s">
        <v>56</v>
      </c>
      <c r="AZ9" s="856" t="s">
        <v>56</v>
      </c>
      <c r="BA9" s="243">
        <f>SUM(AY9:AZ9)+AU9</f>
        <v>878.8</v>
      </c>
      <c r="BB9" s="857">
        <v>18</v>
      </c>
      <c r="BC9" s="858">
        <v>270</v>
      </c>
      <c r="BD9" s="859">
        <v>60</v>
      </c>
      <c r="BE9" s="858">
        <v>40</v>
      </c>
      <c r="BF9" s="860">
        <f t="shared" si="13"/>
        <v>388</v>
      </c>
      <c r="BG9" s="861" t="s">
        <v>58</v>
      </c>
      <c r="BH9" s="837">
        <v>1</v>
      </c>
      <c r="BI9" s="837"/>
      <c r="BJ9" s="837">
        <v>0</v>
      </c>
      <c r="BK9" s="833">
        <f>0.25*AK9</f>
        <v>342.2</v>
      </c>
      <c r="BL9" s="833">
        <f>0.06*AK9</f>
        <v>82.128</v>
      </c>
      <c r="BM9" s="671" t="s">
        <v>983</v>
      </c>
      <c r="BN9" s="834" t="s">
        <v>59</v>
      </c>
      <c r="BO9" s="835" t="s">
        <v>58</v>
      </c>
      <c r="BP9" s="836">
        <v>0.05858</v>
      </c>
      <c r="BQ9" s="837">
        <v>1</v>
      </c>
      <c r="BR9" s="34">
        <v>1</v>
      </c>
      <c r="BS9" s="837">
        <v>0</v>
      </c>
      <c r="BT9" s="838">
        <f>AK9*0.006</f>
        <v>8.2128</v>
      </c>
      <c r="BU9" s="838">
        <f>0.04*AK9</f>
        <v>54.752</v>
      </c>
      <c r="BV9" s="838">
        <f>0.04*AK9</f>
        <v>54.752</v>
      </c>
      <c r="BW9" s="862"/>
      <c r="BX9" s="862"/>
      <c r="BY9" s="834" t="s">
        <v>59</v>
      </c>
      <c r="BZ9" s="830" t="s">
        <v>60</v>
      </c>
      <c r="CA9" s="836">
        <v>0.05782</v>
      </c>
      <c r="CB9" s="837">
        <v>1</v>
      </c>
      <c r="CC9" s="104"/>
      <c r="CD9" s="837">
        <v>0</v>
      </c>
      <c r="CE9" s="334">
        <f>0.006*AK9</f>
        <v>8.2128</v>
      </c>
      <c r="CF9" s="334">
        <f>0.04*AK9</f>
        <v>54.752</v>
      </c>
      <c r="CG9" s="334">
        <f>0.04*AK9</f>
        <v>54.752</v>
      </c>
      <c r="CH9" s="839" t="s">
        <v>59</v>
      </c>
      <c r="CI9" s="835" t="s">
        <v>60</v>
      </c>
      <c r="CJ9" s="836">
        <f>CA9+BP9</f>
        <v>0.1164</v>
      </c>
      <c r="CK9" s="333">
        <f>0.05*AK9</f>
        <v>68.44</v>
      </c>
      <c r="CL9" s="313"/>
      <c r="CM9" s="835" t="s">
        <v>60</v>
      </c>
      <c r="CN9" s="830">
        <v>1976</v>
      </c>
      <c r="CO9" s="830">
        <v>167</v>
      </c>
      <c r="CP9" s="837">
        <v>0</v>
      </c>
      <c r="CQ9" s="834" t="s">
        <v>61</v>
      </c>
      <c r="CR9" s="863" t="s">
        <v>60</v>
      </c>
      <c r="CS9" s="740">
        <v>2.4</v>
      </c>
      <c r="CT9" s="561">
        <v>0.474</v>
      </c>
      <c r="CU9" s="556"/>
      <c r="CV9" s="830">
        <v>1</v>
      </c>
      <c r="CW9" s="831">
        <v>1</v>
      </c>
      <c r="CX9" s="832">
        <v>1</v>
      </c>
      <c r="CY9" s="824">
        <v>1</v>
      </c>
      <c r="CZ9" s="824">
        <v>1</v>
      </c>
      <c r="DA9" s="824" t="s">
        <v>486</v>
      </c>
      <c r="DB9" s="824">
        <v>1</v>
      </c>
      <c r="DC9" s="824"/>
      <c r="DD9" s="32">
        <v>1</v>
      </c>
      <c r="DE9" s="32"/>
      <c r="DF9" s="108"/>
      <c r="DG9" s="556"/>
      <c r="DH9" s="684"/>
      <c r="DI9" s="39"/>
    </row>
    <row r="10" spans="1:113" s="821" customFormat="1" ht="27.75" customHeight="1" thickBot="1">
      <c r="A10" s="789">
        <f>1+A9</f>
        <v>7</v>
      </c>
      <c r="B10" s="790" t="s">
        <v>52</v>
      </c>
      <c r="C10" s="755" t="s">
        <v>1014</v>
      </c>
      <c r="D10" s="692">
        <v>5</v>
      </c>
      <c r="E10" s="791" t="str">
        <f t="shared" si="7"/>
        <v>40-летия Победы д.5</v>
      </c>
      <c r="F10" s="792" t="s">
        <v>53</v>
      </c>
      <c r="G10" s="692" t="s">
        <v>54</v>
      </c>
      <c r="H10" s="771">
        <v>1964</v>
      </c>
      <c r="I10" s="793" t="s">
        <v>986</v>
      </c>
      <c r="J10" s="911" t="s">
        <v>1037</v>
      </c>
      <c r="K10" s="771" t="s">
        <v>119</v>
      </c>
      <c r="L10" s="685" t="s">
        <v>889</v>
      </c>
      <c r="M10" s="794" t="s">
        <v>556</v>
      </c>
      <c r="N10" s="771" t="s">
        <v>238</v>
      </c>
      <c r="O10" s="771">
        <v>496</v>
      </c>
      <c r="P10" s="793">
        <v>445.6</v>
      </c>
      <c r="Q10" s="661">
        <v>29</v>
      </c>
      <c r="R10" s="691">
        <v>20</v>
      </c>
      <c r="S10" s="691">
        <v>20</v>
      </c>
      <c r="T10" s="676">
        <v>20</v>
      </c>
      <c r="U10" s="660">
        <v>20</v>
      </c>
      <c r="V10" s="660">
        <v>30</v>
      </c>
      <c r="W10" s="660">
        <v>30</v>
      </c>
      <c r="X10" s="660">
        <v>30</v>
      </c>
      <c r="Y10" s="660">
        <v>50</v>
      </c>
      <c r="Z10" s="795">
        <v>31090</v>
      </c>
      <c r="AA10" s="796">
        <v>34212</v>
      </c>
      <c r="AB10" s="797">
        <v>2</v>
      </c>
      <c r="AC10" s="798">
        <v>0</v>
      </c>
      <c r="AD10" s="771">
        <v>29</v>
      </c>
      <c r="AE10" s="771">
        <f t="shared" si="8"/>
        <v>32</v>
      </c>
      <c r="AF10" s="799">
        <v>29</v>
      </c>
      <c r="AG10" s="771">
        <v>3</v>
      </c>
      <c r="AH10" s="771">
        <v>55</v>
      </c>
      <c r="AI10" s="771">
        <v>54</v>
      </c>
      <c r="AJ10" s="771">
        <v>4</v>
      </c>
      <c r="AK10" s="612">
        <f t="shared" si="9"/>
        <v>1360</v>
      </c>
      <c r="AL10" s="612">
        <f t="shared" si="10"/>
        <v>1261</v>
      </c>
      <c r="AM10" s="800">
        <v>1158.6</v>
      </c>
      <c r="AN10" s="801">
        <v>102.4</v>
      </c>
      <c r="AO10" s="802">
        <v>3.8</v>
      </c>
      <c r="AP10" s="803" t="s">
        <v>56</v>
      </c>
      <c r="AQ10" s="803">
        <v>95.2</v>
      </c>
      <c r="AR10" s="803" t="s">
        <v>56</v>
      </c>
      <c r="AS10" s="804" t="s">
        <v>56</v>
      </c>
      <c r="AT10" s="805">
        <f>SUM(AO10:AS10)</f>
        <v>99</v>
      </c>
      <c r="AU10" s="805" t="e">
        <f>#REF!</f>
        <v>#REF!</v>
      </c>
      <c r="AV10" s="806">
        <v>4.59</v>
      </c>
      <c r="AW10" s="806">
        <v>15.04</v>
      </c>
      <c r="AX10" s="806" t="s">
        <v>56</v>
      </c>
      <c r="AY10" s="806" t="s">
        <v>56</v>
      </c>
      <c r="AZ10" s="806" t="s">
        <v>56</v>
      </c>
      <c r="BA10" s="807" t="e">
        <f t="shared" si="12"/>
        <v>#REF!</v>
      </c>
      <c r="BB10" s="808">
        <v>24</v>
      </c>
      <c r="BC10" s="809">
        <v>235</v>
      </c>
      <c r="BD10" s="771">
        <v>60</v>
      </c>
      <c r="BE10" s="809">
        <v>20</v>
      </c>
      <c r="BF10" s="810">
        <f t="shared" si="13"/>
        <v>339</v>
      </c>
      <c r="BG10" s="661" t="s">
        <v>58</v>
      </c>
      <c r="BH10" s="691">
        <v>1</v>
      </c>
      <c r="BI10" s="691" t="e">
        <f>#REF!</f>
        <v>#REF!</v>
      </c>
      <c r="BJ10" s="691">
        <v>1</v>
      </c>
      <c r="BK10" s="811">
        <f t="shared" si="14"/>
        <v>340</v>
      </c>
      <c r="BL10" s="811">
        <f t="shared" si="15"/>
        <v>81.6</v>
      </c>
      <c r="BM10" s="685" t="s">
        <v>983</v>
      </c>
      <c r="BN10" s="812" t="s">
        <v>62</v>
      </c>
      <c r="BO10" s="661" t="s">
        <v>58</v>
      </c>
      <c r="BP10" s="813">
        <v>0.05858</v>
      </c>
      <c r="BQ10" s="691">
        <v>1</v>
      </c>
      <c r="BR10" s="691" t="e">
        <f>#REF!</f>
        <v>#REF!</v>
      </c>
      <c r="BS10" s="691">
        <v>1</v>
      </c>
      <c r="BT10" s="811">
        <f t="shared" si="16"/>
        <v>8.16</v>
      </c>
      <c r="BU10" s="811">
        <f t="shared" si="17"/>
        <v>54.4</v>
      </c>
      <c r="BV10" s="811">
        <f t="shared" si="18"/>
        <v>54.4</v>
      </c>
      <c r="BW10" s="811"/>
      <c r="BX10" s="814" t="s">
        <v>1067</v>
      </c>
      <c r="BY10" s="812" t="s">
        <v>59</v>
      </c>
      <c r="BZ10" s="815" t="s">
        <v>60</v>
      </c>
      <c r="CA10" s="813">
        <v>0.05782</v>
      </c>
      <c r="CB10" s="691">
        <v>1</v>
      </c>
      <c r="CC10" s="691" t="e">
        <f>#REF!</f>
        <v>#REF!</v>
      </c>
      <c r="CD10" s="104" t="e">
        <f t="shared" si="24"/>
        <v>#REF!</v>
      </c>
      <c r="CE10" s="811">
        <f t="shared" si="19"/>
        <v>8.16</v>
      </c>
      <c r="CF10" s="811">
        <f t="shared" si="20"/>
        <v>54.4</v>
      </c>
      <c r="CG10" s="811">
        <f t="shared" si="21"/>
        <v>54.4</v>
      </c>
      <c r="CH10" s="676" t="s">
        <v>62</v>
      </c>
      <c r="CI10" s="661" t="s">
        <v>60</v>
      </c>
      <c r="CJ10" s="813">
        <f t="shared" si="22"/>
        <v>0.1164</v>
      </c>
      <c r="CK10" s="816">
        <f t="shared" si="23"/>
        <v>68</v>
      </c>
      <c r="CL10" s="817" t="s">
        <v>56</v>
      </c>
      <c r="CM10" s="661" t="s">
        <v>60</v>
      </c>
      <c r="CN10" s="815">
        <v>1976</v>
      </c>
      <c r="CO10" s="815">
        <v>167</v>
      </c>
      <c r="CP10" s="691">
        <v>0</v>
      </c>
      <c r="CQ10" s="812" t="s">
        <v>61</v>
      </c>
      <c r="CR10" s="815" t="s">
        <v>60</v>
      </c>
      <c r="CS10" s="818">
        <v>3.4</v>
      </c>
      <c r="CT10" s="819">
        <v>0.873</v>
      </c>
      <c r="CU10" s="771" t="s">
        <v>878</v>
      </c>
      <c r="CV10" s="815" t="e">
        <f>#REF!</f>
        <v>#REF!</v>
      </c>
      <c r="CW10" s="676">
        <v>1</v>
      </c>
      <c r="CX10" s="676">
        <v>1</v>
      </c>
      <c r="CY10" s="771">
        <v>1</v>
      </c>
      <c r="CZ10" s="771">
        <v>1</v>
      </c>
      <c r="DA10" s="771" t="s">
        <v>486</v>
      </c>
      <c r="DB10" s="751">
        <v>1</v>
      </c>
      <c r="DC10" s="751"/>
      <c r="DD10" s="771">
        <v>1</v>
      </c>
      <c r="DE10" s="771"/>
      <c r="DF10" s="676" t="s">
        <v>1006</v>
      </c>
      <c r="DG10" s="685" t="s">
        <v>1055</v>
      </c>
      <c r="DH10" s="820">
        <v>43936</v>
      </c>
      <c r="DI10" s="755" t="e">
        <f t="shared" si="25"/>
        <v>#REF!</v>
      </c>
    </row>
    <row r="11" spans="1:113" s="52" customFormat="1" ht="27.75" customHeight="1" thickBot="1">
      <c r="A11" s="129">
        <f t="shared" si="26"/>
        <v>8</v>
      </c>
      <c r="B11" s="130" t="s">
        <v>52</v>
      </c>
      <c r="C11" s="39" t="s">
        <v>1014</v>
      </c>
      <c r="D11" s="55">
        <v>7</v>
      </c>
      <c r="E11" s="41" t="str">
        <f t="shared" si="7"/>
        <v>40-летия Победы д.7</v>
      </c>
      <c r="F11" s="31" t="s">
        <v>53</v>
      </c>
      <c r="G11" s="55" t="s">
        <v>54</v>
      </c>
      <c r="H11" s="32">
        <v>1964</v>
      </c>
      <c r="I11" s="184" t="s">
        <v>986</v>
      </c>
      <c r="J11" s="910" t="s">
        <v>1037</v>
      </c>
      <c r="K11" s="32" t="s">
        <v>120</v>
      </c>
      <c r="L11" s="556" t="s">
        <v>890</v>
      </c>
      <c r="M11" s="170" t="s">
        <v>207</v>
      </c>
      <c r="N11" s="176" t="s">
        <v>244</v>
      </c>
      <c r="O11" s="176">
        <v>449.5</v>
      </c>
      <c r="P11" s="186">
        <v>442.2</v>
      </c>
      <c r="Q11" s="103">
        <v>31</v>
      </c>
      <c r="R11" s="104">
        <v>30</v>
      </c>
      <c r="S11" s="104">
        <v>30</v>
      </c>
      <c r="T11" s="108">
        <v>30</v>
      </c>
      <c r="U11" s="132">
        <v>40</v>
      </c>
      <c r="V11" s="132">
        <v>40</v>
      </c>
      <c r="W11" s="132">
        <v>30</v>
      </c>
      <c r="X11" s="132">
        <v>30</v>
      </c>
      <c r="Y11" s="132">
        <v>30</v>
      </c>
      <c r="Z11" s="650">
        <v>31160</v>
      </c>
      <c r="AA11" s="595">
        <v>33954</v>
      </c>
      <c r="AB11" s="131">
        <v>2</v>
      </c>
      <c r="AC11" s="141">
        <v>0</v>
      </c>
      <c r="AD11" s="32">
        <v>29</v>
      </c>
      <c r="AE11" s="32">
        <f t="shared" si="8"/>
        <v>31</v>
      </c>
      <c r="AF11" s="633">
        <v>29</v>
      </c>
      <c r="AG11" s="32">
        <v>2</v>
      </c>
      <c r="AH11" s="32">
        <v>32</v>
      </c>
      <c r="AI11" s="32">
        <v>32</v>
      </c>
      <c r="AJ11" s="32">
        <v>4</v>
      </c>
      <c r="AK11" s="608">
        <f t="shared" si="9"/>
        <v>1355.3</v>
      </c>
      <c r="AL11" s="589">
        <f t="shared" si="10"/>
        <v>1253.7</v>
      </c>
      <c r="AM11" s="783">
        <v>1153.7</v>
      </c>
      <c r="AN11" s="168">
        <v>100</v>
      </c>
      <c r="AO11" s="244">
        <v>101.6</v>
      </c>
      <c r="AP11" s="245" t="s">
        <v>56</v>
      </c>
      <c r="AQ11" s="245">
        <v>0</v>
      </c>
      <c r="AR11" s="245" t="s">
        <v>56</v>
      </c>
      <c r="AS11" s="246" t="s">
        <v>56</v>
      </c>
      <c r="AT11" s="242">
        <f t="shared" si="11"/>
        <v>101.6</v>
      </c>
      <c r="AU11" s="242" t="e">
        <f>#REF!</f>
        <v>#REF!</v>
      </c>
      <c r="AV11" s="346">
        <v>5.9</v>
      </c>
      <c r="AW11" s="346">
        <v>10.2</v>
      </c>
      <c r="AX11" s="346" t="s">
        <v>56</v>
      </c>
      <c r="AY11" s="346" t="s">
        <v>56</v>
      </c>
      <c r="AZ11" s="346" t="s">
        <v>56</v>
      </c>
      <c r="BA11" s="243" t="e">
        <f t="shared" si="12"/>
        <v>#REF!</v>
      </c>
      <c r="BB11" s="255">
        <v>6</v>
      </c>
      <c r="BC11" s="256">
        <v>140</v>
      </c>
      <c r="BD11" s="257">
        <v>70</v>
      </c>
      <c r="BE11" s="256">
        <v>70</v>
      </c>
      <c r="BF11" s="254">
        <f t="shared" si="13"/>
        <v>286</v>
      </c>
      <c r="BG11" s="103" t="s">
        <v>58</v>
      </c>
      <c r="BH11" s="104">
        <v>1</v>
      </c>
      <c r="BI11" s="104" t="e">
        <f>#REF!</f>
        <v>#REF!</v>
      </c>
      <c r="BJ11" s="104">
        <v>0</v>
      </c>
      <c r="BK11" s="334">
        <f t="shared" si="14"/>
        <v>338.825</v>
      </c>
      <c r="BL11" s="334">
        <f t="shared" si="15"/>
        <v>81.318</v>
      </c>
      <c r="BM11" s="556" t="s">
        <v>983</v>
      </c>
      <c r="BN11" s="134" t="s">
        <v>59</v>
      </c>
      <c r="BO11" s="103" t="s">
        <v>58</v>
      </c>
      <c r="BP11" s="545">
        <v>0.05858</v>
      </c>
      <c r="BQ11" s="104">
        <v>1</v>
      </c>
      <c r="BR11" s="104" t="e">
        <f>#REF!</f>
        <v>#REF!</v>
      </c>
      <c r="BS11" s="104">
        <v>0</v>
      </c>
      <c r="BT11" s="334">
        <f t="shared" si="16"/>
        <v>8.1318</v>
      </c>
      <c r="BU11" s="334">
        <f t="shared" si="17"/>
        <v>54.211999999999996</v>
      </c>
      <c r="BV11" s="334">
        <f t="shared" si="18"/>
        <v>54.211999999999996</v>
      </c>
      <c r="BW11" s="334"/>
      <c r="BX11" s="712" t="s">
        <v>1067</v>
      </c>
      <c r="BY11" s="134" t="s">
        <v>59</v>
      </c>
      <c r="BZ11" s="135" t="s">
        <v>60</v>
      </c>
      <c r="CA11" s="545">
        <v>0.05782</v>
      </c>
      <c r="CB11" s="104">
        <v>1</v>
      </c>
      <c r="CC11" s="104" t="e">
        <f>#REF!</f>
        <v>#REF!</v>
      </c>
      <c r="CD11" s="104" t="e">
        <f t="shared" si="24"/>
        <v>#REF!</v>
      </c>
      <c r="CE11" s="334">
        <f t="shared" si="19"/>
        <v>8.1318</v>
      </c>
      <c r="CF11" s="334">
        <f t="shared" si="20"/>
        <v>54.211999999999996</v>
      </c>
      <c r="CG11" s="334">
        <f t="shared" si="21"/>
        <v>54.211999999999996</v>
      </c>
      <c r="CH11" s="108" t="s">
        <v>59</v>
      </c>
      <c r="CI11" s="103" t="s">
        <v>60</v>
      </c>
      <c r="CJ11" s="545">
        <f t="shared" si="22"/>
        <v>0.1164</v>
      </c>
      <c r="CK11" s="333">
        <f t="shared" si="23"/>
        <v>67.765</v>
      </c>
      <c r="CL11" s="313" t="s">
        <v>56</v>
      </c>
      <c r="CM11" s="103" t="s">
        <v>60</v>
      </c>
      <c r="CN11" s="135">
        <v>1976</v>
      </c>
      <c r="CO11" s="135">
        <v>167</v>
      </c>
      <c r="CP11" s="104">
        <v>0</v>
      </c>
      <c r="CQ11" s="134" t="s">
        <v>61</v>
      </c>
      <c r="CR11" s="135" t="s">
        <v>60</v>
      </c>
      <c r="CS11" s="542">
        <v>2.4</v>
      </c>
      <c r="CT11" s="561">
        <v>0.474</v>
      </c>
      <c r="CU11" s="556"/>
      <c r="CV11" s="135" t="e">
        <f>#REF!</f>
        <v>#REF!</v>
      </c>
      <c r="CW11" s="676">
        <v>1</v>
      </c>
      <c r="CX11" s="33">
        <v>1</v>
      </c>
      <c r="CY11" s="32">
        <v>1</v>
      </c>
      <c r="CZ11" s="32">
        <v>1</v>
      </c>
      <c r="DA11" s="32" t="s">
        <v>486</v>
      </c>
      <c r="DB11" s="724">
        <v>1</v>
      </c>
      <c r="DC11" s="724"/>
      <c r="DD11" s="32">
        <v>1</v>
      </c>
      <c r="DE11" s="32"/>
      <c r="DF11" s="108"/>
      <c r="DG11" s="32"/>
      <c r="DH11" s="32"/>
      <c r="DI11" s="39" t="e">
        <f t="shared" si="25"/>
        <v>#REF!</v>
      </c>
    </row>
    <row r="12" spans="1:113" s="52" customFormat="1" ht="27.75" customHeight="1" thickBot="1">
      <c r="A12" s="129">
        <f t="shared" si="26"/>
        <v>9</v>
      </c>
      <c r="B12" s="130" t="s">
        <v>52</v>
      </c>
      <c r="C12" s="54" t="s">
        <v>1014</v>
      </c>
      <c r="D12" s="55">
        <v>8</v>
      </c>
      <c r="E12" s="47" t="str">
        <f t="shared" si="7"/>
        <v>40-летия Победы д.8</v>
      </c>
      <c r="F12" s="31" t="s">
        <v>53</v>
      </c>
      <c r="G12" s="55" t="s">
        <v>54</v>
      </c>
      <c r="H12" s="55">
        <v>1992</v>
      </c>
      <c r="I12" s="186" t="s">
        <v>988</v>
      </c>
      <c r="J12" s="910" t="s">
        <v>1037</v>
      </c>
      <c r="K12" s="32" t="s">
        <v>126</v>
      </c>
      <c r="L12" s="556" t="s">
        <v>891</v>
      </c>
      <c r="M12" s="170" t="s">
        <v>557</v>
      </c>
      <c r="N12" s="175" t="s">
        <v>249</v>
      </c>
      <c r="O12" s="175">
        <v>1326</v>
      </c>
      <c r="P12" s="186">
        <v>432</v>
      </c>
      <c r="Q12" s="103">
        <v>2</v>
      </c>
      <c r="R12" s="104">
        <v>0</v>
      </c>
      <c r="S12" s="104">
        <v>0</v>
      </c>
      <c r="T12" s="108">
        <v>0</v>
      </c>
      <c r="U12" s="132">
        <v>10</v>
      </c>
      <c r="V12" s="132">
        <v>10</v>
      </c>
      <c r="W12" s="132">
        <v>10</v>
      </c>
      <c r="X12" s="132">
        <v>10</v>
      </c>
      <c r="Y12" s="660">
        <v>2</v>
      </c>
      <c r="Z12" s="650">
        <v>36951</v>
      </c>
      <c r="AA12" s="595">
        <v>34088</v>
      </c>
      <c r="AB12" s="131">
        <v>2</v>
      </c>
      <c r="AC12" s="141">
        <v>2</v>
      </c>
      <c r="AD12" s="55">
        <v>60</v>
      </c>
      <c r="AE12" s="32">
        <f t="shared" si="8"/>
        <v>60</v>
      </c>
      <c r="AF12" s="635">
        <v>60</v>
      </c>
      <c r="AG12" s="55">
        <v>0</v>
      </c>
      <c r="AH12" s="55">
        <v>118</v>
      </c>
      <c r="AI12" s="55">
        <v>124</v>
      </c>
      <c r="AJ12" s="55">
        <v>10</v>
      </c>
      <c r="AK12" s="608">
        <f t="shared" si="9"/>
        <v>4033.4</v>
      </c>
      <c r="AL12" s="612">
        <f t="shared" si="10"/>
        <v>3668.4</v>
      </c>
      <c r="AM12" s="783">
        <v>3668.4</v>
      </c>
      <c r="AN12" s="168">
        <v>0</v>
      </c>
      <c r="AO12" s="247">
        <v>7.3</v>
      </c>
      <c r="AP12" s="248" t="s">
        <v>56</v>
      </c>
      <c r="AQ12" s="248">
        <v>357.7</v>
      </c>
      <c r="AR12" s="248" t="s">
        <v>56</v>
      </c>
      <c r="AS12" s="249" t="s">
        <v>56</v>
      </c>
      <c r="AT12" s="242">
        <f t="shared" si="11"/>
        <v>365</v>
      </c>
      <c r="AU12" s="242" t="e">
        <f>#REF!</f>
        <v>#REF!</v>
      </c>
      <c r="AV12" s="346" t="s">
        <v>56</v>
      </c>
      <c r="AW12" s="346">
        <v>24.5</v>
      </c>
      <c r="AX12" s="346" t="s">
        <v>56</v>
      </c>
      <c r="AY12" s="346">
        <v>17.66</v>
      </c>
      <c r="AZ12" s="346">
        <v>5.8</v>
      </c>
      <c r="BA12" s="243" t="e">
        <f t="shared" si="12"/>
        <v>#REF!</v>
      </c>
      <c r="BB12" s="258">
        <v>36</v>
      </c>
      <c r="BC12" s="259">
        <v>160</v>
      </c>
      <c r="BD12" s="259">
        <v>140</v>
      </c>
      <c r="BE12" s="259">
        <v>85</v>
      </c>
      <c r="BF12" s="260">
        <f t="shared" si="13"/>
        <v>421</v>
      </c>
      <c r="BG12" s="142" t="s">
        <v>58</v>
      </c>
      <c r="BH12" s="143">
        <v>1</v>
      </c>
      <c r="BI12" s="104" t="e">
        <f>#REF!</f>
        <v>#REF!</v>
      </c>
      <c r="BJ12" s="143">
        <v>1</v>
      </c>
      <c r="BK12" s="334">
        <f t="shared" si="14"/>
        <v>1008.35</v>
      </c>
      <c r="BL12" s="334">
        <f t="shared" si="15"/>
        <v>242.004</v>
      </c>
      <c r="BM12" s="556" t="s">
        <v>984</v>
      </c>
      <c r="BN12" s="144" t="s">
        <v>62</v>
      </c>
      <c r="BO12" s="142" t="s">
        <v>58</v>
      </c>
      <c r="BP12" s="547">
        <v>0.03695</v>
      </c>
      <c r="BQ12" s="143">
        <v>1</v>
      </c>
      <c r="BR12" s="104" t="e">
        <f>#REF!</f>
        <v>#REF!</v>
      </c>
      <c r="BS12" s="143">
        <v>1</v>
      </c>
      <c r="BT12" s="334">
        <f t="shared" si="16"/>
        <v>24.200400000000002</v>
      </c>
      <c r="BU12" s="334">
        <f t="shared" si="17"/>
        <v>161.336</v>
      </c>
      <c r="BV12" s="334">
        <f t="shared" si="18"/>
        <v>161.336</v>
      </c>
      <c r="BW12" s="712" t="s">
        <v>1067</v>
      </c>
      <c r="BX12" s="712"/>
      <c r="BY12" s="144" t="s">
        <v>59</v>
      </c>
      <c r="BZ12" s="145" t="s">
        <v>60</v>
      </c>
      <c r="CA12" s="547">
        <v>0.03447</v>
      </c>
      <c r="CB12" s="143">
        <v>1</v>
      </c>
      <c r="CC12" s="104" t="e">
        <f>#REF!</f>
        <v>#REF!</v>
      </c>
      <c r="CD12" s="104" t="e">
        <f t="shared" si="24"/>
        <v>#REF!</v>
      </c>
      <c r="CE12" s="334">
        <f t="shared" si="19"/>
        <v>24.200400000000002</v>
      </c>
      <c r="CF12" s="334">
        <f t="shared" si="20"/>
        <v>161.336</v>
      </c>
      <c r="CG12" s="334">
        <f t="shared" si="21"/>
        <v>161.336</v>
      </c>
      <c r="CH12" s="33" t="s">
        <v>62</v>
      </c>
      <c r="CI12" s="142" t="s">
        <v>60</v>
      </c>
      <c r="CJ12" s="545">
        <f t="shared" si="22"/>
        <v>0.07142</v>
      </c>
      <c r="CK12" s="333">
        <f t="shared" si="23"/>
        <v>201.67000000000002</v>
      </c>
      <c r="CL12" s="506">
        <f>0.03*AK12</f>
        <v>121.002</v>
      </c>
      <c r="CM12" s="103" t="s">
        <v>60</v>
      </c>
      <c r="CN12" s="135">
        <v>1993</v>
      </c>
      <c r="CO12" s="135">
        <v>304</v>
      </c>
      <c r="CP12" s="104">
        <v>0</v>
      </c>
      <c r="CQ12" s="134" t="s">
        <v>61</v>
      </c>
      <c r="CR12" s="135" t="s">
        <v>60</v>
      </c>
      <c r="CS12" s="542">
        <v>4.57</v>
      </c>
      <c r="CT12" s="561">
        <v>2.777</v>
      </c>
      <c r="CU12" s="32" t="s">
        <v>878</v>
      </c>
      <c r="CV12" s="135" t="e">
        <f>#REF!</f>
        <v>#REF!</v>
      </c>
      <c r="CW12" s="676">
        <v>1</v>
      </c>
      <c r="CX12" s="33">
        <v>1</v>
      </c>
      <c r="CY12" s="32">
        <v>1</v>
      </c>
      <c r="CZ12" s="32">
        <v>1</v>
      </c>
      <c r="DA12" s="32" t="s">
        <v>486</v>
      </c>
      <c r="DB12" s="724">
        <v>1</v>
      </c>
      <c r="DC12" s="724"/>
      <c r="DD12" s="32"/>
      <c r="DE12" s="127">
        <v>1</v>
      </c>
      <c r="DF12" s="613" t="s">
        <v>1006</v>
      </c>
      <c r="DG12" s="556" t="s">
        <v>1008</v>
      </c>
      <c r="DH12" s="683">
        <v>43486</v>
      </c>
      <c r="DI12" s="39" t="e">
        <f t="shared" si="25"/>
        <v>#REF!</v>
      </c>
    </row>
    <row r="13" spans="1:113" s="52" customFormat="1" ht="27.75" customHeight="1" thickBot="1">
      <c r="A13" s="129">
        <f t="shared" si="26"/>
        <v>10</v>
      </c>
      <c r="B13" s="130" t="s">
        <v>52</v>
      </c>
      <c r="C13" s="39" t="s">
        <v>1014</v>
      </c>
      <c r="D13" s="55">
        <v>9</v>
      </c>
      <c r="E13" s="41" t="str">
        <f t="shared" si="7"/>
        <v>40-летия Победы д.9</v>
      </c>
      <c r="F13" s="31" t="s">
        <v>53</v>
      </c>
      <c r="G13" s="55" t="s">
        <v>54</v>
      </c>
      <c r="H13" s="32">
        <v>1965</v>
      </c>
      <c r="I13" s="184" t="s">
        <v>986</v>
      </c>
      <c r="J13" s="910" t="s">
        <v>1037</v>
      </c>
      <c r="K13" s="32" t="s">
        <v>121</v>
      </c>
      <c r="L13" s="556" t="s">
        <v>892</v>
      </c>
      <c r="M13" s="170" t="s">
        <v>1012</v>
      </c>
      <c r="N13" s="662" t="s">
        <v>235</v>
      </c>
      <c r="O13" s="662">
        <v>799</v>
      </c>
      <c r="P13" s="186">
        <v>678.7</v>
      </c>
      <c r="Q13" s="103">
        <v>42</v>
      </c>
      <c r="R13" s="104">
        <v>40</v>
      </c>
      <c r="S13" s="104">
        <v>40</v>
      </c>
      <c r="T13" s="108">
        <v>40</v>
      </c>
      <c r="U13" s="132">
        <v>50</v>
      </c>
      <c r="V13" s="132">
        <v>40</v>
      </c>
      <c r="W13" s="132">
        <v>50</v>
      </c>
      <c r="X13" s="132">
        <v>40</v>
      </c>
      <c r="Y13" s="132">
        <v>40</v>
      </c>
      <c r="Z13" s="650">
        <v>31160</v>
      </c>
      <c r="AA13" s="595">
        <v>39530</v>
      </c>
      <c r="AB13" s="131">
        <v>3</v>
      </c>
      <c r="AC13" s="141">
        <v>0</v>
      </c>
      <c r="AD13" s="32">
        <v>48</v>
      </c>
      <c r="AE13" s="32">
        <f t="shared" si="8"/>
        <v>50</v>
      </c>
      <c r="AF13" s="633">
        <v>48</v>
      </c>
      <c r="AG13" s="32">
        <v>2</v>
      </c>
      <c r="AH13" s="32">
        <v>65</v>
      </c>
      <c r="AI13" s="32">
        <v>66</v>
      </c>
      <c r="AJ13" s="32">
        <v>4</v>
      </c>
      <c r="AK13" s="608">
        <f t="shared" si="9"/>
        <v>2426.9</v>
      </c>
      <c r="AL13" s="612">
        <f t="shared" si="10"/>
        <v>2258.9</v>
      </c>
      <c r="AM13" s="783">
        <v>1995.8</v>
      </c>
      <c r="AN13" s="168">
        <v>263.1</v>
      </c>
      <c r="AO13" s="244">
        <v>5.9</v>
      </c>
      <c r="AP13" s="245" t="s">
        <v>56</v>
      </c>
      <c r="AQ13" s="245">
        <v>162.1</v>
      </c>
      <c r="AR13" s="245" t="s">
        <v>56</v>
      </c>
      <c r="AS13" s="246" t="s">
        <v>56</v>
      </c>
      <c r="AT13" s="242">
        <f t="shared" si="11"/>
        <v>168</v>
      </c>
      <c r="AU13" s="242" t="e">
        <f>#REF!</f>
        <v>#REF!</v>
      </c>
      <c r="AV13" s="346" t="s">
        <v>56</v>
      </c>
      <c r="AW13" s="346">
        <v>12</v>
      </c>
      <c r="AX13" s="346" t="s">
        <v>56</v>
      </c>
      <c r="AY13" s="346" t="s">
        <v>56</v>
      </c>
      <c r="AZ13" s="346" t="s">
        <v>56</v>
      </c>
      <c r="BA13" s="243" t="e">
        <f t="shared" si="12"/>
        <v>#REF!</v>
      </c>
      <c r="BB13" s="255">
        <v>18</v>
      </c>
      <c r="BC13" s="256">
        <v>200</v>
      </c>
      <c r="BD13" s="257">
        <v>88</v>
      </c>
      <c r="BE13" s="256">
        <v>70</v>
      </c>
      <c r="BF13" s="254">
        <f t="shared" si="13"/>
        <v>376</v>
      </c>
      <c r="BG13" s="103" t="s">
        <v>58</v>
      </c>
      <c r="BH13" s="104">
        <v>1</v>
      </c>
      <c r="BI13" s="104" t="e">
        <f>#REF!</f>
        <v>#REF!</v>
      </c>
      <c r="BJ13" s="104">
        <v>1</v>
      </c>
      <c r="BK13" s="334">
        <f t="shared" si="14"/>
        <v>606.725</v>
      </c>
      <c r="BL13" s="334">
        <f t="shared" si="15"/>
        <v>145.614</v>
      </c>
      <c r="BM13" s="556" t="s">
        <v>983</v>
      </c>
      <c r="BN13" s="134" t="s">
        <v>62</v>
      </c>
      <c r="BO13" s="103" t="s">
        <v>58</v>
      </c>
      <c r="BP13" s="545">
        <v>0.05858</v>
      </c>
      <c r="BQ13" s="104">
        <v>1</v>
      </c>
      <c r="BR13" s="104" t="e">
        <f>#REF!</f>
        <v>#REF!</v>
      </c>
      <c r="BS13" s="104">
        <v>1</v>
      </c>
      <c r="BT13" s="334">
        <f t="shared" si="16"/>
        <v>14.5614</v>
      </c>
      <c r="BU13" s="334">
        <f t="shared" si="17"/>
        <v>97.07600000000001</v>
      </c>
      <c r="BV13" s="334">
        <f t="shared" si="18"/>
        <v>97.07600000000001</v>
      </c>
      <c r="BW13" s="334"/>
      <c r="BX13" s="712" t="s">
        <v>1067</v>
      </c>
      <c r="BY13" s="134" t="s">
        <v>59</v>
      </c>
      <c r="BZ13" s="135" t="s">
        <v>60</v>
      </c>
      <c r="CA13" s="545">
        <v>0.05782</v>
      </c>
      <c r="CB13" s="104">
        <v>1</v>
      </c>
      <c r="CC13" s="104" t="e">
        <f>#REF!</f>
        <v>#REF!</v>
      </c>
      <c r="CD13" s="104" t="e">
        <f t="shared" si="24"/>
        <v>#REF!</v>
      </c>
      <c r="CE13" s="334">
        <f t="shared" si="19"/>
        <v>14.5614</v>
      </c>
      <c r="CF13" s="334">
        <f t="shared" si="20"/>
        <v>97.07600000000001</v>
      </c>
      <c r="CG13" s="334">
        <f t="shared" si="21"/>
        <v>97.07600000000001</v>
      </c>
      <c r="CH13" s="33" t="s">
        <v>62</v>
      </c>
      <c r="CI13" s="103" t="s">
        <v>60</v>
      </c>
      <c r="CJ13" s="545">
        <f t="shared" si="22"/>
        <v>0.1164</v>
      </c>
      <c r="CK13" s="333">
        <f t="shared" si="23"/>
        <v>121.34500000000001</v>
      </c>
      <c r="CL13" s="313" t="s">
        <v>56</v>
      </c>
      <c r="CM13" s="142" t="s">
        <v>60</v>
      </c>
      <c r="CN13" s="145">
        <v>1976</v>
      </c>
      <c r="CO13" s="145">
        <v>230</v>
      </c>
      <c r="CP13" s="143">
        <v>0</v>
      </c>
      <c r="CQ13" s="144" t="s">
        <v>61</v>
      </c>
      <c r="CR13" s="135" t="s">
        <v>60</v>
      </c>
      <c r="CS13" s="542">
        <v>3.4</v>
      </c>
      <c r="CT13" s="561">
        <v>0.873</v>
      </c>
      <c r="CU13" s="32" t="s">
        <v>878</v>
      </c>
      <c r="CV13" s="135" t="e">
        <f>#REF!</f>
        <v>#REF!</v>
      </c>
      <c r="CW13" s="676">
        <v>1</v>
      </c>
      <c r="CX13" s="33">
        <v>1</v>
      </c>
      <c r="CY13" s="32">
        <v>1</v>
      </c>
      <c r="CZ13" s="32">
        <v>1</v>
      </c>
      <c r="DA13" s="32" t="s">
        <v>486</v>
      </c>
      <c r="DB13" s="724">
        <v>1</v>
      </c>
      <c r="DC13" s="724"/>
      <c r="DD13" s="32">
        <v>1</v>
      </c>
      <c r="DE13" s="32"/>
      <c r="DF13" s="108" t="s">
        <v>1007</v>
      </c>
      <c r="DG13" s="556" t="s">
        <v>1008</v>
      </c>
      <c r="DH13" s="684">
        <v>43602</v>
      </c>
      <c r="DI13" s="39" t="e">
        <f t="shared" si="25"/>
        <v>#REF!</v>
      </c>
    </row>
    <row r="14" spans="1:113" s="73" customFormat="1" ht="27.75" customHeight="1" thickBot="1">
      <c r="A14" s="228">
        <f t="shared" si="26"/>
        <v>11</v>
      </c>
      <c r="B14" s="113" t="s">
        <v>52</v>
      </c>
      <c r="C14" s="161" t="s">
        <v>65</v>
      </c>
      <c r="D14" s="115">
        <v>6</v>
      </c>
      <c r="E14" s="229" t="str">
        <f t="shared" si="7"/>
        <v>Вавилова д.6</v>
      </c>
      <c r="F14" s="117" t="s">
        <v>53</v>
      </c>
      <c r="G14" s="115" t="s">
        <v>54</v>
      </c>
      <c r="H14" s="127">
        <v>2002</v>
      </c>
      <c r="I14" s="184" t="s">
        <v>986</v>
      </c>
      <c r="J14" s="910" t="s">
        <v>1037</v>
      </c>
      <c r="K14" s="238" t="s">
        <v>127</v>
      </c>
      <c r="L14" s="556" t="s">
        <v>897</v>
      </c>
      <c r="M14" s="349" t="s">
        <v>211</v>
      </c>
      <c r="N14" s="670" t="s">
        <v>250</v>
      </c>
      <c r="O14" s="670">
        <v>3900</v>
      </c>
      <c r="P14" s="276">
        <v>1180.9</v>
      </c>
      <c r="Q14" s="35">
        <v>0</v>
      </c>
      <c r="R14" s="34">
        <v>0</v>
      </c>
      <c r="S14" s="34">
        <v>0</v>
      </c>
      <c r="T14" s="33">
        <v>0</v>
      </c>
      <c r="U14" s="33">
        <v>0</v>
      </c>
      <c r="V14" s="33">
        <v>0</v>
      </c>
      <c r="W14" s="33">
        <v>0</v>
      </c>
      <c r="X14" s="33">
        <v>0</v>
      </c>
      <c r="Y14" s="33">
        <v>0</v>
      </c>
      <c r="Z14" s="650">
        <v>37433</v>
      </c>
      <c r="AA14" s="596">
        <v>37433</v>
      </c>
      <c r="AB14" s="42">
        <v>3</v>
      </c>
      <c r="AC14" s="239">
        <v>0</v>
      </c>
      <c r="AD14" s="127">
        <v>60</v>
      </c>
      <c r="AE14" s="32">
        <f t="shared" si="8"/>
        <v>68</v>
      </c>
      <c r="AF14" s="636">
        <v>68</v>
      </c>
      <c r="AG14" s="127">
        <v>0</v>
      </c>
      <c r="AH14" s="127">
        <v>111</v>
      </c>
      <c r="AI14" s="127">
        <v>102</v>
      </c>
      <c r="AJ14" s="127">
        <v>5</v>
      </c>
      <c r="AK14" s="608">
        <f t="shared" si="9"/>
        <v>3985.2000000000003</v>
      </c>
      <c r="AL14" s="589">
        <f t="shared" si="10"/>
        <v>3609.4</v>
      </c>
      <c r="AM14" s="783">
        <v>3609.4</v>
      </c>
      <c r="AN14" s="168">
        <v>0</v>
      </c>
      <c r="AO14" s="244">
        <v>5</v>
      </c>
      <c r="AP14" s="245">
        <v>141.8</v>
      </c>
      <c r="AQ14" s="245">
        <v>229</v>
      </c>
      <c r="AR14" s="245" t="s">
        <v>56</v>
      </c>
      <c r="AS14" s="246" t="s">
        <v>56</v>
      </c>
      <c r="AT14" s="242">
        <f t="shared" si="11"/>
        <v>375.8</v>
      </c>
      <c r="AU14" s="242" t="e">
        <f>#REF!</f>
        <v>#REF!</v>
      </c>
      <c r="AV14" s="346">
        <v>14.9</v>
      </c>
      <c r="AW14" s="346">
        <v>47.2</v>
      </c>
      <c r="AX14" s="346" t="s">
        <v>56</v>
      </c>
      <c r="AY14" s="346" t="s">
        <v>56</v>
      </c>
      <c r="AZ14" s="346" t="s">
        <v>56</v>
      </c>
      <c r="BA14" s="243" t="e">
        <f t="shared" si="12"/>
        <v>#REF!</v>
      </c>
      <c r="BB14" s="255">
        <v>204</v>
      </c>
      <c r="BC14" s="256">
        <v>689</v>
      </c>
      <c r="BD14" s="256">
        <v>784</v>
      </c>
      <c r="BE14" s="256">
        <v>300</v>
      </c>
      <c r="BF14" s="254">
        <f t="shared" si="13"/>
        <v>1977</v>
      </c>
      <c r="BG14" s="35" t="s">
        <v>58</v>
      </c>
      <c r="BH14" s="34">
        <v>1</v>
      </c>
      <c r="BI14" s="104" t="e">
        <f>#REF!</f>
        <v>#REF!</v>
      </c>
      <c r="BJ14" s="34">
        <v>1</v>
      </c>
      <c r="BK14" s="334">
        <f t="shared" si="14"/>
        <v>996.3000000000001</v>
      </c>
      <c r="BL14" s="334">
        <f t="shared" si="15"/>
        <v>239.112</v>
      </c>
      <c r="BM14" s="556" t="s">
        <v>983</v>
      </c>
      <c r="BN14" s="36" t="s">
        <v>62</v>
      </c>
      <c r="BO14" s="35" t="s">
        <v>58</v>
      </c>
      <c r="BP14" s="548">
        <v>0.05858</v>
      </c>
      <c r="BQ14" s="34">
        <v>1</v>
      </c>
      <c r="BR14" s="104" t="e">
        <f>#REF!</f>
        <v>#REF!</v>
      </c>
      <c r="BS14" s="34">
        <v>1</v>
      </c>
      <c r="BT14" s="334">
        <f t="shared" si="16"/>
        <v>23.9112</v>
      </c>
      <c r="BU14" s="334">
        <f t="shared" si="17"/>
        <v>159.40800000000002</v>
      </c>
      <c r="BV14" s="334">
        <f t="shared" si="18"/>
        <v>159.40800000000002</v>
      </c>
      <c r="BW14" s="712" t="s">
        <v>1067</v>
      </c>
      <c r="BX14" s="334"/>
      <c r="BY14" s="36" t="s">
        <v>59</v>
      </c>
      <c r="BZ14" s="37" t="s">
        <v>60</v>
      </c>
      <c r="CA14" s="548">
        <v>0.05782</v>
      </c>
      <c r="CB14" s="34">
        <v>1</v>
      </c>
      <c r="CC14" s="104" t="e">
        <f>#REF!</f>
        <v>#REF!</v>
      </c>
      <c r="CD14" s="104" t="e">
        <f t="shared" si="24"/>
        <v>#REF!</v>
      </c>
      <c r="CE14" s="334">
        <f t="shared" si="19"/>
        <v>23.9112</v>
      </c>
      <c r="CF14" s="334">
        <f t="shared" si="20"/>
        <v>159.40800000000002</v>
      </c>
      <c r="CG14" s="334">
        <f t="shared" si="21"/>
        <v>159.40800000000002</v>
      </c>
      <c r="CH14" s="33" t="s">
        <v>62</v>
      </c>
      <c r="CI14" s="35" t="s">
        <v>60</v>
      </c>
      <c r="CJ14" s="545">
        <f t="shared" si="22"/>
        <v>0.1164</v>
      </c>
      <c r="CK14" s="333">
        <f t="shared" si="23"/>
        <v>199.26000000000002</v>
      </c>
      <c r="CL14" s="313" t="s">
        <v>56</v>
      </c>
      <c r="CM14" s="158" t="s">
        <v>64</v>
      </c>
      <c r="CN14" s="162" t="s">
        <v>56</v>
      </c>
      <c r="CO14" s="162" t="s">
        <v>56</v>
      </c>
      <c r="CP14" s="34">
        <v>0</v>
      </c>
      <c r="CQ14" s="155" t="s">
        <v>73</v>
      </c>
      <c r="CR14" s="135" t="s">
        <v>60</v>
      </c>
      <c r="CS14" s="542">
        <v>3.4</v>
      </c>
      <c r="CT14" s="561">
        <v>0.873</v>
      </c>
      <c r="CU14" s="32" t="s">
        <v>878</v>
      </c>
      <c r="CV14" s="135" t="e">
        <f>#REF!</f>
        <v>#REF!</v>
      </c>
      <c r="CW14" s="676">
        <v>2</v>
      </c>
      <c r="CX14" s="33">
        <v>2</v>
      </c>
      <c r="CY14" s="32">
        <v>1</v>
      </c>
      <c r="CZ14" s="32">
        <v>1</v>
      </c>
      <c r="DA14" s="32" t="s">
        <v>486</v>
      </c>
      <c r="DB14" s="724"/>
      <c r="DC14" s="724">
        <v>1</v>
      </c>
      <c r="DD14" s="32">
        <v>1</v>
      </c>
      <c r="DE14" s="127"/>
      <c r="DF14" s="33" t="s">
        <v>1007</v>
      </c>
      <c r="DG14" s="556" t="s">
        <v>1008</v>
      </c>
      <c r="DH14" s="684">
        <v>43602</v>
      </c>
      <c r="DI14" s="39" t="e">
        <f t="shared" si="25"/>
        <v>#REF!</v>
      </c>
    </row>
    <row r="15" spans="1:113" ht="27.75" customHeight="1" thickBot="1">
      <c r="A15" s="228">
        <f t="shared" si="26"/>
        <v>12</v>
      </c>
      <c r="B15" s="38" t="s">
        <v>52</v>
      </c>
      <c r="C15" s="39" t="s">
        <v>66</v>
      </c>
      <c r="D15" s="40">
        <v>20</v>
      </c>
      <c r="E15" s="41" t="str">
        <f t="shared" si="7"/>
        <v>Кирова д.20</v>
      </c>
      <c r="F15" s="31" t="s">
        <v>53</v>
      </c>
      <c r="G15" s="40" t="s">
        <v>54</v>
      </c>
      <c r="H15" s="32">
        <v>1986</v>
      </c>
      <c r="I15" s="184" t="s">
        <v>986</v>
      </c>
      <c r="J15" s="910" t="s">
        <v>1037</v>
      </c>
      <c r="K15" s="32" t="s">
        <v>104</v>
      </c>
      <c r="L15" s="556" t="s">
        <v>898</v>
      </c>
      <c r="M15" s="170" t="s">
        <v>212</v>
      </c>
      <c r="N15" s="176" t="s">
        <v>251</v>
      </c>
      <c r="O15" s="176">
        <v>1668.3</v>
      </c>
      <c r="P15" s="187">
        <v>1668.3</v>
      </c>
      <c r="Q15" s="35">
        <v>12</v>
      </c>
      <c r="R15" s="34">
        <v>10</v>
      </c>
      <c r="S15" s="34">
        <v>10</v>
      </c>
      <c r="T15" s="33">
        <v>10</v>
      </c>
      <c r="U15" s="132">
        <v>20</v>
      </c>
      <c r="V15" s="132">
        <v>10</v>
      </c>
      <c r="W15" s="132">
        <v>10</v>
      </c>
      <c r="X15" s="132">
        <v>10</v>
      </c>
      <c r="Y15" s="132">
        <v>20</v>
      </c>
      <c r="Z15" s="650">
        <v>35486</v>
      </c>
      <c r="AA15" s="596">
        <v>34005</v>
      </c>
      <c r="AB15" s="42">
        <v>4</v>
      </c>
      <c r="AC15" s="42">
        <v>0</v>
      </c>
      <c r="AD15" s="43">
        <v>69</v>
      </c>
      <c r="AE15" s="32">
        <f t="shared" si="8"/>
        <v>71</v>
      </c>
      <c r="AF15" s="637">
        <v>69</v>
      </c>
      <c r="AG15" s="43">
        <v>2</v>
      </c>
      <c r="AH15" s="556">
        <v>143</v>
      </c>
      <c r="AI15" s="556">
        <v>138</v>
      </c>
      <c r="AJ15" s="43">
        <v>5</v>
      </c>
      <c r="AK15" s="608">
        <f t="shared" si="9"/>
        <v>3860.1</v>
      </c>
      <c r="AL15" s="589">
        <f t="shared" si="10"/>
        <v>3709.1</v>
      </c>
      <c r="AM15" s="783">
        <f>3368.6-0.7</f>
        <v>3367.9</v>
      </c>
      <c r="AN15" s="168">
        <v>341.2</v>
      </c>
      <c r="AO15" s="44">
        <v>7.2</v>
      </c>
      <c r="AP15" s="45" t="s">
        <v>56</v>
      </c>
      <c r="AQ15" s="45">
        <v>143.8</v>
      </c>
      <c r="AR15" s="45" t="s">
        <v>56</v>
      </c>
      <c r="AS15" s="46" t="s">
        <v>56</v>
      </c>
      <c r="AT15" s="242">
        <f t="shared" si="11"/>
        <v>151</v>
      </c>
      <c r="AU15" s="242" t="e">
        <f>#REF!</f>
        <v>#REF!</v>
      </c>
      <c r="AV15" s="346" t="s">
        <v>56</v>
      </c>
      <c r="AW15" s="346">
        <v>15.6</v>
      </c>
      <c r="AX15" s="346" t="s">
        <v>56</v>
      </c>
      <c r="AY15" s="346" t="s">
        <v>56</v>
      </c>
      <c r="AZ15" s="346" t="s">
        <v>56</v>
      </c>
      <c r="BA15" s="243" t="e">
        <f t="shared" si="12"/>
        <v>#REF!</v>
      </c>
      <c r="BB15" s="255">
        <v>55</v>
      </c>
      <c r="BC15" s="256">
        <v>600</v>
      </c>
      <c r="BD15" s="257">
        <v>200</v>
      </c>
      <c r="BE15" s="256">
        <v>670</v>
      </c>
      <c r="BF15" s="254">
        <f t="shared" si="13"/>
        <v>1525</v>
      </c>
      <c r="BG15" s="35" t="s">
        <v>58</v>
      </c>
      <c r="BH15" s="34">
        <v>1</v>
      </c>
      <c r="BI15" s="104" t="e">
        <f>#REF!</f>
        <v>#REF!</v>
      </c>
      <c r="BJ15" s="34">
        <v>1</v>
      </c>
      <c r="BK15" s="334">
        <f t="shared" si="14"/>
        <v>965.025</v>
      </c>
      <c r="BL15" s="334">
        <f t="shared" si="15"/>
        <v>231.606</v>
      </c>
      <c r="BM15" s="556" t="s">
        <v>983</v>
      </c>
      <c r="BN15" s="36" t="s">
        <v>62</v>
      </c>
      <c r="BO15" s="35" t="s">
        <v>58</v>
      </c>
      <c r="BP15" s="548">
        <v>0.05858</v>
      </c>
      <c r="BQ15" s="34">
        <v>1</v>
      </c>
      <c r="BR15" s="104" t="e">
        <f>#REF!</f>
        <v>#REF!</v>
      </c>
      <c r="BS15" s="34">
        <v>1</v>
      </c>
      <c r="BT15" s="334">
        <f t="shared" si="16"/>
        <v>23.1606</v>
      </c>
      <c r="BU15" s="334">
        <f t="shared" si="17"/>
        <v>154.404</v>
      </c>
      <c r="BV15" s="334">
        <f t="shared" si="18"/>
        <v>154.404</v>
      </c>
      <c r="BW15" s="334"/>
      <c r="BX15" s="712" t="s">
        <v>1067</v>
      </c>
      <c r="BY15" s="36" t="s">
        <v>59</v>
      </c>
      <c r="BZ15" s="37" t="s">
        <v>60</v>
      </c>
      <c r="CA15" s="548">
        <v>0.05782</v>
      </c>
      <c r="CB15" s="34">
        <v>1</v>
      </c>
      <c r="CC15" s="104" t="e">
        <f>#REF!</f>
        <v>#REF!</v>
      </c>
      <c r="CD15" s="104" t="e">
        <f t="shared" si="24"/>
        <v>#REF!</v>
      </c>
      <c r="CE15" s="334">
        <f t="shared" si="19"/>
        <v>23.1606</v>
      </c>
      <c r="CF15" s="334">
        <f t="shared" si="20"/>
        <v>154.404</v>
      </c>
      <c r="CG15" s="334">
        <f t="shared" si="21"/>
        <v>154.404</v>
      </c>
      <c r="CH15" s="33" t="s">
        <v>62</v>
      </c>
      <c r="CI15" s="35" t="s">
        <v>60</v>
      </c>
      <c r="CJ15" s="545">
        <f t="shared" si="22"/>
        <v>0.1164</v>
      </c>
      <c r="CK15" s="333">
        <f t="shared" si="23"/>
        <v>193.005</v>
      </c>
      <c r="CL15" s="313" t="s">
        <v>56</v>
      </c>
      <c r="CM15" s="35" t="s">
        <v>60</v>
      </c>
      <c r="CN15" s="37">
        <v>1986</v>
      </c>
      <c r="CO15" s="37">
        <v>339</v>
      </c>
      <c r="CP15" s="34">
        <v>0</v>
      </c>
      <c r="CQ15" s="36" t="s">
        <v>61</v>
      </c>
      <c r="CR15" s="135" t="s">
        <v>60</v>
      </c>
      <c r="CS15" s="542">
        <v>3.4</v>
      </c>
      <c r="CT15" s="561">
        <v>0.873</v>
      </c>
      <c r="CU15" s="32" t="s">
        <v>878</v>
      </c>
      <c r="CV15" s="135" t="e">
        <f>#REF!</f>
        <v>#REF!</v>
      </c>
      <c r="CW15" s="676">
        <v>1</v>
      </c>
      <c r="CX15" s="33">
        <v>1</v>
      </c>
      <c r="CY15" s="32">
        <v>1</v>
      </c>
      <c r="CZ15" s="32">
        <v>1</v>
      </c>
      <c r="DA15" s="32" t="s">
        <v>486</v>
      </c>
      <c r="DB15" s="724">
        <v>1</v>
      </c>
      <c r="DC15" s="724"/>
      <c r="DD15" s="32">
        <v>1</v>
      </c>
      <c r="DE15" s="43"/>
      <c r="DF15" s="33" t="s">
        <v>1007</v>
      </c>
      <c r="DG15" s="556" t="s">
        <v>1009</v>
      </c>
      <c r="DH15" s="684">
        <v>43602</v>
      </c>
      <c r="DI15" s="39" t="e">
        <f t="shared" si="25"/>
        <v>#REF!</v>
      </c>
    </row>
    <row r="16" spans="1:113" ht="27.75" customHeight="1" thickBot="1">
      <c r="A16" s="129">
        <f t="shared" si="26"/>
        <v>13</v>
      </c>
      <c r="B16" s="38" t="s">
        <v>52</v>
      </c>
      <c r="C16" s="39" t="s">
        <v>66</v>
      </c>
      <c r="D16" s="40">
        <v>22</v>
      </c>
      <c r="E16" s="41" t="str">
        <f t="shared" si="7"/>
        <v>Кирова д.22</v>
      </c>
      <c r="F16" s="31" t="s">
        <v>53</v>
      </c>
      <c r="G16" s="40" t="s">
        <v>54</v>
      </c>
      <c r="H16" s="32">
        <v>1968</v>
      </c>
      <c r="I16" s="186" t="s">
        <v>988</v>
      </c>
      <c r="J16" s="910" t="s">
        <v>1037</v>
      </c>
      <c r="K16" s="32" t="s">
        <v>105</v>
      </c>
      <c r="L16" s="556" t="s">
        <v>899</v>
      </c>
      <c r="M16" s="170" t="s">
        <v>559</v>
      </c>
      <c r="N16" s="176" t="s">
        <v>313</v>
      </c>
      <c r="O16" s="176">
        <v>949</v>
      </c>
      <c r="P16" s="188">
        <v>949</v>
      </c>
      <c r="Q16" s="35">
        <v>50</v>
      </c>
      <c r="R16" s="34">
        <v>50</v>
      </c>
      <c r="S16" s="34">
        <v>50</v>
      </c>
      <c r="T16" s="33">
        <v>50</v>
      </c>
      <c r="U16" s="132">
        <v>50</v>
      </c>
      <c r="V16" s="132">
        <v>50</v>
      </c>
      <c r="W16" s="132">
        <v>50</v>
      </c>
      <c r="X16" s="132">
        <v>50</v>
      </c>
      <c r="Y16" s="132">
        <v>40</v>
      </c>
      <c r="Z16" s="650">
        <v>33637</v>
      </c>
      <c r="AA16" s="596">
        <v>33878</v>
      </c>
      <c r="AB16" s="42">
        <v>4</v>
      </c>
      <c r="AC16" s="42">
        <v>0</v>
      </c>
      <c r="AD16" s="43">
        <v>74</v>
      </c>
      <c r="AE16" s="32">
        <f t="shared" si="8"/>
        <v>75</v>
      </c>
      <c r="AF16" s="637">
        <v>74</v>
      </c>
      <c r="AG16" s="43">
        <v>1</v>
      </c>
      <c r="AH16" s="556">
        <v>145</v>
      </c>
      <c r="AI16" s="556">
        <v>125</v>
      </c>
      <c r="AJ16" s="43">
        <v>5</v>
      </c>
      <c r="AK16" s="608">
        <f t="shared" si="9"/>
        <v>3708.5</v>
      </c>
      <c r="AL16" s="589">
        <f t="shared" si="10"/>
        <v>3465.7</v>
      </c>
      <c r="AM16" s="783">
        <v>2928</v>
      </c>
      <c r="AN16" s="168">
        <v>537.7</v>
      </c>
      <c r="AO16" s="44">
        <v>7.6</v>
      </c>
      <c r="AP16" s="45" t="s">
        <v>56</v>
      </c>
      <c r="AQ16" s="45">
        <v>235.2</v>
      </c>
      <c r="AR16" s="45" t="s">
        <v>56</v>
      </c>
      <c r="AS16" s="46" t="s">
        <v>56</v>
      </c>
      <c r="AT16" s="242">
        <f t="shared" si="11"/>
        <v>242.79999999999998</v>
      </c>
      <c r="AU16" s="242" t="e">
        <f>#REF!</f>
        <v>#REF!</v>
      </c>
      <c r="AV16" s="346">
        <v>7.6</v>
      </c>
      <c r="AW16" s="346">
        <v>9</v>
      </c>
      <c r="AX16" s="346" t="s">
        <v>56</v>
      </c>
      <c r="AY16" s="346" t="s">
        <v>56</v>
      </c>
      <c r="AZ16" s="346" t="s">
        <v>56</v>
      </c>
      <c r="BA16" s="243" t="e">
        <f t="shared" si="12"/>
        <v>#REF!</v>
      </c>
      <c r="BB16" s="255">
        <v>60</v>
      </c>
      <c r="BC16" s="256">
        <v>350</v>
      </c>
      <c r="BD16" s="257">
        <v>150</v>
      </c>
      <c r="BE16" s="256">
        <v>140</v>
      </c>
      <c r="BF16" s="254">
        <f t="shared" si="13"/>
        <v>700</v>
      </c>
      <c r="BG16" s="35" t="s">
        <v>58</v>
      </c>
      <c r="BH16" s="34">
        <v>1</v>
      </c>
      <c r="BI16" s="104" t="e">
        <f>#REF!</f>
        <v>#REF!</v>
      </c>
      <c r="BJ16" s="34">
        <v>1</v>
      </c>
      <c r="BK16" s="334">
        <f t="shared" si="14"/>
        <v>927.125</v>
      </c>
      <c r="BL16" s="334">
        <f t="shared" si="15"/>
        <v>222.51</v>
      </c>
      <c r="BM16" s="556" t="s">
        <v>983</v>
      </c>
      <c r="BN16" s="36" t="s">
        <v>62</v>
      </c>
      <c r="BO16" s="35" t="s">
        <v>58</v>
      </c>
      <c r="BP16" s="548">
        <v>0.05858</v>
      </c>
      <c r="BQ16" s="34">
        <v>1</v>
      </c>
      <c r="BR16" s="104" t="e">
        <f>#REF!</f>
        <v>#REF!</v>
      </c>
      <c r="BS16" s="34">
        <v>1</v>
      </c>
      <c r="BT16" s="334">
        <f t="shared" si="16"/>
        <v>22.251</v>
      </c>
      <c r="BU16" s="334">
        <f t="shared" si="17"/>
        <v>148.34</v>
      </c>
      <c r="BV16" s="334">
        <f t="shared" si="18"/>
        <v>148.34</v>
      </c>
      <c r="BW16" s="334"/>
      <c r="BX16" s="712" t="s">
        <v>1067</v>
      </c>
      <c r="BY16" s="36" t="s">
        <v>59</v>
      </c>
      <c r="BZ16" s="37" t="s">
        <v>60</v>
      </c>
      <c r="CA16" s="548">
        <v>0.05782</v>
      </c>
      <c r="CB16" s="34">
        <v>1</v>
      </c>
      <c r="CC16" s="104" t="e">
        <f>#REF!</f>
        <v>#REF!</v>
      </c>
      <c r="CD16" s="104" t="e">
        <f t="shared" si="24"/>
        <v>#REF!</v>
      </c>
      <c r="CE16" s="334">
        <f t="shared" si="19"/>
        <v>22.251</v>
      </c>
      <c r="CF16" s="334">
        <f t="shared" si="20"/>
        <v>148.34</v>
      </c>
      <c r="CG16" s="334">
        <f t="shared" si="21"/>
        <v>148.34</v>
      </c>
      <c r="CH16" s="33" t="s">
        <v>62</v>
      </c>
      <c r="CI16" s="35" t="s">
        <v>60</v>
      </c>
      <c r="CJ16" s="545">
        <f t="shared" si="22"/>
        <v>0.1164</v>
      </c>
      <c r="CK16" s="333">
        <f t="shared" si="23"/>
        <v>185.425</v>
      </c>
      <c r="CL16" s="313" t="s">
        <v>56</v>
      </c>
      <c r="CM16" s="158" t="s">
        <v>64</v>
      </c>
      <c r="CN16" s="162" t="s">
        <v>56</v>
      </c>
      <c r="CO16" s="162" t="s">
        <v>56</v>
      </c>
      <c r="CP16" s="34">
        <v>0</v>
      </c>
      <c r="CQ16" s="155" t="s">
        <v>73</v>
      </c>
      <c r="CR16" s="135" t="s">
        <v>60</v>
      </c>
      <c r="CS16" s="542">
        <v>3.4</v>
      </c>
      <c r="CT16" s="561">
        <v>0.873</v>
      </c>
      <c r="CU16" s="32" t="s">
        <v>878</v>
      </c>
      <c r="CV16" s="135" t="e">
        <f>#REF!</f>
        <v>#REF!</v>
      </c>
      <c r="CW16" s="676">
        <v>1</v>
      </c>
      <c r="CX16" s="33">
        <v>1</v>
      </c>
      <c r="CY16" s="32">
        <v>1</v>
      </c>
      <c r="CZ16" s="32">
        <v>1</v>
      </c>
      <c r="DA16" s="32" t="s">
        <v>486</v>
      </c>
      <c r="DB16" s="724">
        <v>1</v>
      </c>
      <c r="DC16" s="724"/>
      <c r="DD16" s="32"/>
      <c r="DE16" s="43">
        <v>1</v>
      </c>
      <c r="DF16" s="33" t="s">
        <v>1007</v>
      </c>
      <c r="DG16" s="556" t="s">
        <v>1009</v>
      </c>
      <c r="DH16" s="684">
        <v>43602</v>
      </c>
      <c r="DI16" s="39" t="e">
        <f t="shared" si="25"/>
        <v>#REF!</v>
      </c>
    </row>
    <row r="17" spans="1:113" ht="27.75" customHeight="1" thickBot="1">
      <c r="A17" s="129">
        <f t="shared" si="26"/>
        <v>14</v>
      </c>
      <c r="B17" s="38" t="s">
        <v>52</v>
      </c>
      <c r="C17" s="39" t="s">
        <v>66</v>
      </c>
      <c r="D17" s="40">
        <v>26</v>
      </c>
      <c r="E17" s="41" t="str">
        <f t="shared" si="7"/>
        <v>Кирова д.26</v>
      </c>
      <c r="F17" s="31" t="s">
        <v>53</v>
      </c>
      <c r="G17" s="40" t="s">
        <v>54</v>
      </c>
      <c r="H17" s="32">
        <v>1963</v>
      </c>
      <c r="I17" s="184" t="s">
        <v>986</v>
      </c>
      <c r="J17" s="910" t="s">
        <v>1037</v>
      </c>
      <c r="K17" s="32" t="s">
        <v>228</v>
      </c>
      <c r="L17" s="556" t="s">
        <v>900</v>
      </c>
      <c r="M17" s="170" t="s">
        <v>560</v>
      </c>
      <c r="N17" s="663" t="s">
        <v>241</v>
      </c>
      <c r="O17" s="662">
        <v>975</v>
      </c>
      <c r="P17" s="188">
        <v>992.8</v>
      </c>
      <c r="Q17" s="35">
        <v>55</v>
      </c>
      <c r="R17" s="34">
        <v>55</v>
      </c>
      <c r="S17" s="34">
        <v>55</v>
      </c>
      <c r="T17" s="33">
        <v>35</v>
      </c>
      <c r="U17" s="132">
        <v>45</v>
      </c>
      <c r="V17" s="132">
        <v>55</v>
      </c>
      <c r="W17" s="132">
        <v>60</v>
      </c>
      <c r="X17" s="132">
        <v>50</v>
      </c>
      <c r="Y17" s="132">
        <v>65</v>
      </c>
      <c r="Z17" s="650">
        <v>41387</v>
      </c>
      <c r="AA17" s="596">
        <v>33963</v>
      </c>
      <c r="AB17" s="42">
        <v>4</v>
      </c>
      <c r="AC17" s="48">
        <v>0</v>
      </c>
      <c r="AD17" s="43">
        <v>63</v>
      </c>
      <c r="AE17" s="32">
        <f t="shared" si="8"/>
        <v>64</v>
      </c>
      <c r="AF17" s="637">
        <v>63</v>
      </c>
      <c r="AG17" s="43">
        <v>1</v>
      </c>
      <c r="AH17" s="556">
        <v>105</v>
      </c>
      <c r="AI17" s="556">
        <v>98</v>
      </c>
      <c r="AJ17" s="43">
        <v>4</v>
      </c>
      <c r="AK17" s="608">
        <f t="shared" si="9"/>
        <v>2730.3</v>
      </c>
      <c r="AL17" s="589">
        <f t="shared" si="10"/>
        <v>2533.5</v>
      </c>
      <c r="AM17" s="783">
        <v>2476.1</v>
      </c>
      <c r="AN17" s="168">
        <v>57.4</v>
      </c>
      <c r="AO17" s="44">
        <v>7.9</v>
      </c>
      <c r="AP17" s="45" t="s">
        <v>56</v>
      </c>
      <c r="AQ17" s="45">
        <v>188.9</v>
      </c>
      <c r="AR17" s="45" t="s">
        <v>56</v>
      </c>
      <c r="AS17" s="46" t="s">
        <v>56</v>
      </c>
      <c r="AT17" s="242">
        <f t="shared" si="11"/>
        <v>196.8</v>
      </c>
      <c r="AU17" s="242" t="e">
        <f>#REF!</f>
        <v>#REF!</v>
      </c>
      <c r="AV17" s="346">
        <v>4.6</v>
      </c>
      <c r="AW17" s="346">
        <v>19.3</v>
      </c>
      <c r="AX17" s="346" t="s">
        <v>56</v>
      </c>
      <c r="AY17" s="346" t="s">
        <v>56</v>
      </c>
      <c r="AZ17" s="346" t="s">
        <v>56</v>
      </c>
      <c r="BA17" s="243" t="e">
        <f t="shared" si="12"/>
        <v>#REF!</v>
      </c>
      <c r="BB17" s="255">
        <v>50</v>
      </c>
      <c r="BC17" s="256">
        <v>525</v>
      </c>
      <c r="BD17" s="257">
        <v>260</v>
      </c>
      <c r="BE17" s="256">
        <v>1200</v>
      </c>
      <c r="BF17" s="254">
        <f t="shared" si="13"/>
        <v>2035</v>
      </c>
      <c r="BG17" s="35" t="s">
        <v>58</v>
      </c>
      <c r="BH17" s="34">
        <v>1</v>
      </c>
      <c r="BI17" s="104" t="e">
        <f>#REF!</f>
        <v>#REF!</v>
      </c>
      <c r="BJ17" s="34">
        <v>1</v>
      </c>
      <c r="BK17" s="334">
        <f t="shared" si="14"/>
        <v>682.575</v>
      </c>
      <c r="BL17" s="334">
        <f t="shared" si="15"/>
        <v>163.818</v>
      </c>
      <c r="BM17" s="556" t="s">
        <v>983</v>
      </c>
      <c r="BN17" s="36" t="s">
        <v>62</v>
      </c>
      <c r="BO17" s="35" t="s">
        <v>58</v>
      </c>
      <c r="BP17" s="548">
        <v>0.05858</v>
      </c>
      <c r="BQ17" s="34">
        <v>1</v>
      </c>
      <c r="BR17" s="104" t="e">
        <f>#REF!</f>
        <v>#REF!</v>
      </c>
      <c r="BS17" s="34">
        <v>1</v>
      </c>
      <c r="BT17" s="334">
        <f t="shared" si="16"/>
        <v>16.381800000000002</v>
      </c>
      <c r="BU17" s="334">
        <f t="shared" si="17"/>
        <v>109.212</v>
      </c>
      <c r="BV17" s="334">
        <f t="shared" si="18"/>
        <v>109.212</v>
      </c>
      <c r="BW17" s="334"/>
      <c r="BX17" s="712" t="s">
        <v>1067</v>
      </c>
      <c r="BY17" s="36" t="s">
        <v>59</v>
      </c>
      <c r="BZ17" s="37" t="s">
        <v>60</v>
      </c>
      <c r="CA17" s="548">
        <v>0.05782</v>
      </c>
      <c r="CB17" s="34">
        <v>1</v>
      </c>
      <c r="CC17" s="104" t="e">
        <f>#REF!</f>
        <v>#REF!</v>
      </c>
      <c r="CD17" s="104" t="e">
        <f t="shared" si="24"/>
        <v>#REF!</v>
      </c>
      <c r="CE17" s="334">
        <f t="shared" si="19"/>
        <v>16.381800000000002</v>
      </c>
      <c r="CF17" s="334">
        <f t="shared" si="20"/>
        <v>109.212</v>
      </c>
      <c r="CG17" s="334">
        <f t="shared" si="21"/>
        <v>109.212</v>
      </c>
      <c r="CH17" s="33" t="s">
        <v>62</v>
      </c>
      <c r="CI17" s="35" t="s">
        <v>60</v>
      </c>
      <c r="CJ17" s="545">
        <f t="shared" si="22"/>
        <v>0.1164</v>
      </c>
      <c r="CK17" s="333">
        <f t="shared" si="23"/>
        <v>136.51500000000001</v>
      </c>
      <c r="CL17" s="313" t="s">
        <v>56</v>
      </c>
      <c r="CM17" s="35" t="s">
        <v>60</v>
      </c>
      <c r="CN17" s="37">
        <v>1976</v>
      </c>
      <c r="CO17" s="37">
        <v>350</v>
      </c>
      <c r="CP17" s="34">
        <v>0</v>
      </c>
      <c r="CQ17" s="36" t="s">
        <v>61</v>
      </c>
      <c r="CR17" s="135" t="s">
        <v>60</v>
      </c>
      <c r="CS17" s="542">
        <v>3.4</v>
      </c>
      <c r="CT17" s="561">
        <v>0.873</v>
      </c>
      <c r="CU17" s="32" t="s">
        <v>878</v>
      </c>
      <c r="CV17" s="135" t="e">
        <f>#REF!</f>
        <v>#REF!</v>
      </c>
      <c r="CW17" s="676">
        <v>1</v>
      </c>
      <c r="CX17" s="33">
        <v>1</v>
      </c>
      <c r="CY17" s="32">
        <v>1</v>
      </c>
      <c r="CZ17" s="32">
        <v>1</v>
      </c>
      <c r="DA17" s="32" t="s">
        <v>486</v>
      </c>
      <c r="DB17" s="724">
        <v>1</v>
      </c>
      <c r="DC17" s="724"/>
      <c r="DD17" s="32">
        <v>1</v>
      </c>
      <c r="DE17" s="43"/>
      <c r="DF17" s="33" t="s">
        <v>1007</v>
      </c>
      <c r="DG17" s="671" t="s">
        <v>1055</v>
      </c>
      <c r="DH17" s="684">
        <v>43602</v>
      </c>
      <c r="DI17" s="39" t="e">
        <f t="shared" si="25"/>
        <v>#REF!</v>
      </c>
    </row>
    <row r="18" spans="1:113" s="52" customFormat="1" ht="27.75" customHeight="1" thickBot="1">
      <c r="A18" s="129">
        <f t="shared" si="26"/>
        <v>15</v>
      </c>
      <c r="B18" s="130" t="s">
        <v>52</v>
      </c>
      <c r="C18" s="39" t="s">
        <v>66</v>
      </c>
      <c r="D18" s="55">
        <v>28</v>
      </c>
      <c r="E18" s="41" t="str">
        <f t="shared" si="7"/>
        <v>Кирова д.28</v>
      </c>
      <c r="F18" s="31" t="s">
        <v>53</v>
      </c>
      <c r="G18" s="55" t="s">
        <v>54</v>
      </c>
      <c r="H18" s="32">
        <v>1965</v>
      </c>
      <c r="I18" s="184" t="s">
        <v>986</v>
      </c>
      <c r="J18" s="910" t="s">
        <v>1037</v>
      </c>
      <c r="K18" s="32" t="s">
        <v>106</v>
      </c>
      <c r="L18" s="556" t="s">
        <v>901</v>
      </c>
      <c r="M18" s="170" t="s">
        <v>561</v>
      </c>
      <c r="N18" s="176" t="s">
        <v>252</v>
      </c>
      <c r="O18" s="176">
        <v>980</v>
      </c>
      <c r="P18" s="187">
        <v>890.5</v>
      </c>
      <c r="Q18" s="103">
        <v>19</v>
      </c>
      <c r="R18" s="34">
        <v>20</v>
      </c>
      <c r="S18" s="34">
        <v>10</v>
      </c>
      <c r="T18" s="33">
        <v>10</v>
      </c>
      <c r="U18" s="132">
        <v>30</v>
      </c>
      <c r="V18" s="132">
        <v>20</v>
      </c>
      <c r="W18" s="132">
        <v>30</v>
      </c>
      <c r="X18" s="132">
        <v>30</v>
      </c>
      <c r="Y18" s="132">
        <v>20</v>
      </c>
      <c r="Z18" s="650">
        <v>30769</v>
      </c>
      <c r="AA18" s="596">
        <v>33604</v>
      </c>
      <c r="AB18" s="131">
        <v>4</v>
      </c>
      <c r="AC18" s="48">
        <v>0</v>
      </c>
      <c r="AD18" s="32">
        <v>80</v>
      </c>
      <c r="AE18" s="32">
        <f t="shared" si="8"/>
        <v>80</v>
      </c>
      <c r="AF18" s="633">
        <v>79</v>
      </c>
      <c r="AG18" s="32">
        <v>1</v>
      </c>
      <c r="AH18" s="556">
        <v>137</v>
      </c>
      <c r="AI18" s="556">
        <v>124</v>
      </c>
      <c r="AJ18" s="32">
        <v>5</v>
      </c>
      <c r="AK18" s="608">
        <f t="shared" si="9"/>
        <v>3485.8999999999996</v>
      </c>
      <c r="AL18" s="589">
        <f t="shared" si="10"/>
        <v>3239.8999999999996</v>
      </c>
      <c r="AM18" s="783">
        <v>3208.7</v>
      </c>
      <c r="AN18" s="168">
        <v>31.2</v>
      </c>
      <c r="AO18" s="44">
        <v>11.4</v>
      </c>
      <c r="AP18" s="45" t="s">
        <v>56</v>
      </c>
      <c r="AQ18" s="45">
        <v>234.6</v>
      </c>
      <c r="AR18" s="45" t="s">
        <v>56</v>
      </c>
      <c r="AS18" s="46" t="s">
        <v>56</v>
      </c>
      <c r="AT18" s="242">
        <f t="shared" si="11"/>
        <v>246</v>
      </c>
      <c r="AU18" s="242" t="e">
        <f>#REF!</f>
        <v>#REF!</v>
      </c>
      <c r="AV18" s="346">
        <v>3.9</v>
      </c>
      <c r="AW18" s="346">
        <v>13.3</v>
      </c>
      <c r="AX18" s="346" t="s">
        <v>56</v>
      </c>
      <c r="AY18" s="346" t="s">
        <v>56</v>
      </c>
      <c r="AZ18" s="346" t="s">
        <v>56</v>
      </c>
      <c r="BA18" s="243" t="e">
        <f t="shared" si="12"/>
        <v>#REF!</v>
      </c>
      <c r="BB18" s="255">
        <v>60</v>
      </c>
      <c r="BC18" s="256">
        <v>400</v>
      </c>
      <c r="BD18" s="257">
        <v>120</v>
      </c>
      <c r="BE18" s="256">
        <v>1190</v>
      </c>
      <c r="BF18" s="254">
        <f t="shared" si="13"/>
        <v>1770</v>
      </c>
      <c r="BG18" s="103" t="s">
        <v>58</v>
      </c>
      <c r="BH18" s="104">
        <v>1</v>
      </c>
      <c r="BI18" s="104" t="e">
        <f>#REF!</f>
        <v>#REF!</v>
      </c>
      <c r="BJ18" s="104">
        <v>1</v>
      </c>
      <c r="BK18" s="334">
        <f t="shared" si="14"/>
        <v>871.4749999999999</v>
      </c>
      <c r="BL18" s="334">
        <f t="shared" si="15"/>
        <v>209.15399999999997</v>
      </c>
      <c r="BM18" s="556" t="s">
        <v>983</v>
      </c>
      <c r="BN18" s="134" t="s">
        <v>62</v>
      </c>
      <c r="BO18" s="103" t="s">
        <v>58</v>
      </c>
      <c r="BP18" s="545">
        <v>0.05858</v>
      </c>
      <c r="BQ18" s="104">
        <v>1</v>
      </c>
      <c r="BR18" s="104" t="e">
        <f>#REF!</f>
        <v>#REF!</v>
      </c>
      <c r="BS18" s="104">
        <v>1</v>
      </c>
      <c r="BT18" s="334">
        <f t="shared" si="16"/>
        <v>20.915399999999998</v>
      </c>
      <c r="BU18" s="334">
        <f t="shared" si="17"/>
        <v>139.43599999999998</v>
      </c>
      <c r="BV18" s="334">
        <f t="shared" si="18"/>
        <v>139.43599999999998</v>
      </c>
      <c r="BW18" s="334"/>
      <c r="BX18" s="712" t="s">
        <v>1067</v>
      </c>
      <c r="BY18" s="134" t="s">
        <v>59</v>
      </c>
      <c r="BZ18" s="135" t="s">
        <v>60</v>
      </c>
      <c r="CA18" s="545">
        <v>0.05782</v>
      </c>
      <c r="CB18" s="104">
        <v>1</v>
      </c>
      <c r="CC18" s="104" t="e">
        <f>#REF!</f>
        <v>#REF!</v>
      </c>
      <c r="CD18" s="104" t="e">
        <f t="shared" si="24"/>
        <v>#REF!</v>
      </c>
      <c r="CE18" s="334">
        <f t="shared" si="19"/>
        <v>20.915399999999998</v>
      </c>
      <c r="CF18" s="334">
        <f t="shared" si="20"/>
        <v>139.43599999999998</v>
      </c>
      <c r="CG18" s="334">
        <f t="shared" si="21"/>
        <v>139.43599999999998</v>
      </c>
      <c r="CH18" s="33" t="s">
        <v>62</v>
      </c>
      <c r="CI18" s="103" t="s">
        <v>60</v>
      </c>
      <c r="CJ18" s="545">
        <f t="shared" si="22"/>
        <v>0.1164</v>
      </c>
      <c r="CK18" s="333">
        <f t="shared" si="23"/>
        <v>174.295</v>
      </c>
      <c r="CL18" s="313" t="s">
        <v>56</v>
      </c>
      <c r="CM18" s="103" t="s">
        <v>60</v>
      </c>
      <c r="CN18" s="135">
        <v>1976</v>
      </c>
      <c r="CO18" s="135">
        <v>341</v>
      </c>
      <c r="CP18" s="104">
        <v>0</v>
      </c>
      <c r="CQ18" s="134" t="s">
        <v>61</v>
      </c>
      <c r="CR18" s="135" t="s">
        <v>60</v>
      </c>
      <c r="CS18" s="542">
        <v>3.4</v>
      </c>
      <c r="CT18" s="561">
        <v>0.873</v>
      </c>
      <c r="CU18" s="32" t="s">
        <v>878</v>
      </c>
      <c r="CV18" s="135" t="e">
        <f>#REF!</f>
        <v>#REF!</v>
      </c>
      <c r="CW18" s="676">
        <v>1</v>
      </c>
      <c r="CX18" s="33">
        <v>1</v>
      </c>
      <c r="CY18" s="32">
        <v>1</v>
      </c>
      <c r="CZ18" s="32">
        <v>1</v>
      </c>
      <c r="DA18" s="32" t="s">
        <v>486</v>
      </c>
      <c r="DB18" s="724">
        <v>1</v>
      </c>
      <c r="DC18" s="724"/>
      <c r="DD18" s="32">
        <v>1</v>
      </c>
      <c r="DE18" s="32"/>
      <c r="DF18" s="33"/>
      <c r="DG18" s="556" t="s">
        <v>1008</v>
      </c>
      <c r="DH18" s="683">
        <v>43936</v>
      </c>
      <c r="DI18" s="39" t="e">
        <f t="shared" si="25"/>
        <v>#REF!</v>
      </c>
    </row>
    <row r="19" spans="1:113" ht="27.75" customHeight="1" thickBot="1">
      <c r="A19" s="129">
        <f t="shared" si="26"/>
        <v>16</v>
      </c>
      <c r="B19" s="38" t="s">
        <v>52</v>
      </c>
      <c r="C19" s="39" t="s">
        <v>66</v>
      </c>
      <c r="D19" s="40">
        <v>30</v>
      </c>
      <c r="E19" s="41" t="str">
        <f t="shared" si="7"/>
        <v>Кирова д.30</v>
      </c>
      <c r="F19" s="47" t="s">
        <v>53</v>
      </c>
      <c r="G19" s="40" t="s">
        <v>54</v>
      </c>
      <c r="H19" s="32">
        <v>1965</v>
      </c>
      <c r="I19" s="184" t="s">
        <v>986</v>
      </c>
      <c r="J19" s="910" t="s">
        <v>1037</v>
      </c>
      <c r="K19" s="32" t="s">
        <v>107</v>
      </c>
      <c r="L19" s="556" t="s">
        <v>902</v>
      </c>
      <c r="M19" s="170" t="s">
        <v>562</v>
      </c>
      <c r="N19" s="663" t="s">
        <v>239</v>
      </c>
      <c r="O19" s="662">
        <v>981</v>
      </c>
      <c r="P19" s="174">
        <v>898.4</v>
      </c>
      <c r="Q19" s="35">
        <v>14</v>
      </c>
      <c r="R19" s="34">
        <v>10</v>
      </c>
      <c r="S19" s="34">
        <v>10</v>
      </c>
      <c r="T19" s="33">
        <v>10</v>
      </c>
      <c r="U19" s="132">
        <v>30</v>
      </c>
      <c r="V19" s="132">
        <v>20</v>
      </c>
      <c r="W19" s="132">
        <v>30</v>
      </c>
      <c r="X19" s="132">
        <v>30</v>
      </c>
      <c r="Y19" s="660">
        <v>14</v>
      </c>
      <c r="Z19" s="650">
        <v>30768</v>
      </c>
      <c r="AA19" s="596">
        <v>34038</v>
      </c>
      <c r="AB19" s="42">
        <v>4</v>
      </c>
      <c r="AC19" s="48">
        <v>0</v>
      </c>
      <c r="AD19" s="43">
        <v>78</v>
      </c>
      <c r="AE19" s="32">
        <f t="shared" si="8"/>
        <v>80</v>
      </c>
      <c r="AF19" s="637">
        <v>78</v>
      </c>
      <c r="AG19" s="43">
        <v>2</v>
      </c>
      <c r="AH19" s="556">
        <v>134</v>
      </c>
      <c r="AI19" s="556">
        <v>134</v>
      </c>
      <c r="AJ19" s="43">
        <v>5</v>
      </c>
      <c r="AK19" s="608">
        <f t="shared" si="9"/>
        <v>3420.1</v>
      </c>
      <c r="AL19" s="589">
        <f t="shared" si="10"/>
        <v>3178.6</v>
      </c>
      <c r="AM19" s="783">
        <v>3107.4</v>
      </c>
      <c r="AN19" s="168">
        <v>71.2</v>
      </c>
      <c r="AO19" s="44">
        <v>8.6</v>
      </c>
      <c r="AP19" s="45" t="s">
        <v>56</v>
      </c>
      <c r="AQ19" s="45">
        <v>232.9</v>
      </c>
      <c r="AR19" s="45" t="s">
        <v>56</v>
      </c>
      <c r="AS19" s="46" t="s">
        <v>56</v>
      </c>
      <c r="AT19" s="242">
        <f t="shared" si="11"/>
        <v>241.5</v>
      </c>
      <c r="AU19" s="242" t="e">
        <f>#REF!</f>
        <v>#REF!</v>
      </c>
      <c r="AV19" s="346">
        <v>7</v>
      </c>
      <c r="AW19" s="346">
        <v>31.1</v>
      </c>
      <c r="AX19" s="346" t="s">
        <v>56</v>
      </c>
      <c r="AY19" s="346" t="s">
        <v>56</v>
      </c>
      <c r="AZ19" s="346" t="s">
        <v>56</v>
      </c>
      <c r="BA19" s="243" t="e">
        <f t="shared" si="12"/>
        <v>#REF!</v>
      </c>
      <c r="BB19" s="255">
        <v>50</v>
      </c>
      <c r="BC19" s="256">
        <v>400</v>
      </c>
      <c r="BD19" s="257">
        <v>120</v>
      </c>
      <c r="BE19" s="256">
        <v>960</v>
      </c>
      <c r="BF19" s="254">
        <f t="shared" si="13"/>
        <v>1530</v>
      </c>
      <c r="BG19" s="35" t="s">
        <v>58</v>
      </c>
      <c r="BH19" s="34">
        <v>1</v>
      </c>
      <c r="BI19" s="104" t="e">
        <f>#REF!</f>
        <v>#REF!</v>
      </c>
      <c r="BJ19" s="34">
        <v>1</v>
      </c>
      <c r="BK19" s="334">
        <f t="shared" si="14"/>
        <v>855.025</v>
      </c>
      <c r="BL19" s="334">
        <f t="shared" si="15"/>
        <v>205.206</v>
      </c>
      <c r="BM19" s="556" t="s">
        <v>983</v>
      </c>
      <c r="BN19" s="36" t="s">
        <v>62</v>
      </c>
      <c r="BO19" s="35" t="s">
        <v>58</v>
      </c>
      <c r="BP19" s="548">
        <v>0.05858</v>
      </c>
      <c r="BQ19" s="34">
        <v>1</v>
      </c>
      <c r="BR19" s="104" t="e">
        <f>#REF!</f>
        <v>#REF!</v>
      </c>
      <c r="BS19" s="34">
        <v>1</v>
      </c>
      <c r="BT19" s="334">
        <f t="shared" si="16"/>
        <v>20.520599999999998</v>
      </c>
      <c r="BU19" s="334">
        <f t="shared" si="17"/>
        <v>136.804</v>
      </c>
      <c r="BV19" s="334">
        <f t="shared" si="18"/>
        <v>136.804</v>
      </c>
      <c r="BW19" s="334"/>
      <c r="BX19" s="712" t="s">
        <v>1067</v>
      </c>
      <c r="BY19" s="36" t="s">
        <v>59</v>
      </c>
      <c r="BZ19" s="37" t="s">
        <v>60</v>
      </c>
      <c r="CA19" s="548">
        <v>0.05782</v>
      </c>
      <c r="CB19" s="34">
        <v>1</v>
      </c>
      <c r="CC19" s="104" t="e">
        <f>#REF!</f>
        <v>#REF!</v>
      </c>
      <c r="CD19" s="104" t="e">
        <f t="shared" si="24"/>
        <v>#REF!</v>
      </c>
      <c r="CE19" s="334">
        <f t="shared" si="19"/>
        <v>20.520599999999998</v>
      </c>
      <c r="CF19" s="334">
        <f t="shared" si="20"/>
        <v>136.804</v>
      </c>
      <c r="CG19" s="334">
        <f t="shared" si="21"/>
        <v>136.804</v>
      </c>
      <c r="CH19" s="33" t="s">
        <v>62</v>
      </c>
      <c r="CI19" s="35" t="s">
        <v>60</v>
      </c>
      <c r="CJ19" s="545">
        <f t="shared" si="22"/>
        <v>0.1164</v>
      </c>
      <c r="CK19" s="333">
        <f t="shared" si="23"/>
        <v>171.005</v>
      </c>
      <c r="CL19" s="313" t="s">
        <v>56</v>
      </c>
      <c r="CM19" s="35" t="s">
        <v>60</v>
      </c>
      <c r="CN19" s="37">
        <v>1976</v>
      </c>
      <c r="CO19" s="37">
        <v>341</v>
      </c>
      <c r="CP19" s="34">
        <v>0</v>
      </c>
      <c r="CQ19" s="36" t="s">
        <v>61</v>
      </c>
      <c r="CR19" s="135" t="s">
        <v>60</v>
      </c>
      <c r="CS19" s="542">
        <v>3.4</v>
      </c>
      <c r="CT19" s="561">
        <v>0.873</v>
      </c>
      <c r="CU19" s="32" t="s">
        <v>878</v>
      </c>
      <c r="CV19" s="135" t="e">
        <f>#REF!</f>
        <v>#REF!</v>
      </c>
      <c r="CW19" s="676">
        <v>1</v>
      </c>
      <c r="CX19" s="33">
        <v>1</v>
      </c>
      <c r="CY19" s="32">
        <v>1</v>
      </c>
      <c r="CZ19" s="32">
        <v>1</v>
      </c>
      <c r="DA19" s="32" t="s">
        <v>486</v>
      </c>
      <c r="DB19" s="724">
        <v>1</v>
      </c>
      <c r="DC19" s="724"/>
      <c r="DD19" s="32">
        <v>1</v>
      </c>
      <c r="DE19" s="43"/>
      <c r="DF19" s="33" t="s">
        <v>1007</v>
      </c>
      <c r="DG19" s="556" t="s">
        <v>1008</v>
      </c>
      <c r="DH19" s="684">
        <v>43602</v>
      </c>
      <c r="DI19" s="39" t="e">
        <f t="shared" si="25"/>
        <v>#REF!</v>
      </c>
    </row>
    <row r="20" spans="1:113" ht="27.75" customHeight="1" thickBot="1">
      <c r="A20" s="129">
        <f t="shared" si="26"/>
        <v>17</v>
      </c>
      <c r="B20" s="38" t="s">
        <v>52</v>
      </c>
      <c r="C20" s="39" t="s">
        <v>66</v>
      </c>
      <c r="D20" s="40">
        <v>37</v>
      </c>
      <c r="E20" s="41" t="str">
        <f t="shared" si="7"/>
        <v>Кирова д.37</v>
      </c>
      <c r="F20" s="31" t="s">
        <v>53</v>
      </c>
      <c r="G20" s="40" t="s">
        <v>54</v>
      </c>
      <c r="H20" s="32">
        <v>1994</v>
      </c>
      <c r="I20" s="184" t="s">
        <v>986</v>
      </c>
      <c r="J20" s="910" t="s">
        <v>1037</v>
      </c>
      <c r="K20" s="32" t="s">
        <v>108</v>
      </c>
      <c r="L20" s="556" t="s">
        <v>903</v>
      </c>
      <c r="M20" s="170" t="s">
        <v>563</v>
      </c>
      <c r="N20" s="176" t="s">
        <v>253</v>
      </c>
      <c r="O20" s="176">
        <v>1214.3</v>
      </c>
      <c r="P20" s="187">
        <v>1197.4</v>
      </c>
      <c r="Q20" s="35">
        <v>0</v>
      </c>
      <c r="R20" s="34">
        <v>0</v>
      </c>
      <c r="S20" s="34">
        <v>0</v>
      </c>
      <c r="T20" s="33">
        <v>0</v>
      </c>
      <c r="U20" s="33">
        <v>0</v>
      </c>
      <c r="V20" s="33">
        <v>0</v>
      </c>
      <c r="W20" s="33">
        <v>0</v>
      </c>
      <c r="X20" s="33">
        <v>0</v>
      </c>
      <c r="Y20" s="33">
        <v>0</v>
      </c>
      <c r="Z20" s="650">
        <v>34597</v>
      </c>
      <c r="AA20" s="596">
        <v>33746</v>
      </c>
      <c r="AB20" s="42">
        <v>6</v>
      </c>
      <c r="AC20" s="48">
        <v>0</v>
      </c>
      <c r="AD20" s="43">
        <v>84</v>
      </c>
      <c r="AE20" s="32">
        <f t="shared" si="8"/>
        <v>84</v>
      </c>
      <c r="AF20" s="637">
        <v>84</v>
      </c>
      <c r="AG20" s="43">
        <v>0</v>
      </c>
      <c r="AH20" s="556">
        <v>156</v>
      </c>
      <c r="AI20" s="556">
        <v>155</v>
      </c>
      <c r="AJ20" s="43">
        <v>5</v>
      </c>
      <c r="AK20" s="608">
        <f t="shared" si="9"/>
        <v>4586.3</v>
      </c>
      <c r="AL20" s="589">
        <f t="shared" si="10"/>
        <v>4086.6</v>
      </c>
      <c r="AM20" s="783">
        <v>4086.6</v>
      </c>
      <c r="AN20" s="168">
        <v>0</v>
      </c>
      <c r="AO20" s="44">
        <v>25.8</v>
      </c>
      <c r="AP20" s="45" t="s">
        <v>56</v>
      </c>
      <c r="AQ20" s="45">
        <v>473.9</v>
      </c>
      <c r="AR20" s="45" t="s">
        <v>56</v>
      </c>
      <c r="AS20" s="46" t="s">
        <v>56</v>
      </c>
      <c r="AT20" s="242">
        <f t="shared" si="11"/>
        <v>499.7</v>
      </c>
      <c r="AU20" s="242" t="e">
        <f>#REF!</f>
        <v>#REF!</v>
      </c>
      <c r="AV20" s="346" t="s">
        <v>56</v>
      </c>
      <c r="AW20" s="346">
        <v>32.4</v>
      </c>
      <c r="AX20" s="346" t="s">
        <v>56</v>
      </c>
      <c r="AY20" s="346" t="s">
        <v>56</v>
      </c>
      <c r="AZ20" s="346" t="s">
        <v>56</v>
      </c>
      <c r="BA20" s="243" t="e">
        <f t="shared" si="12"/>
        <v>#REF!</v>
      </c>
      <c r="BB20" s="255">
        <v>220</v>
      </c>
      <c r="BC20" s="256">
        <v>580</v>
      </c>
      <c r="BD20" s="257">
        <v>268</v>
      </c>
      <c r="BE20" s="256">
        <v>480</v>
      </c>
      <c r="BF20" s="254">
        <f t="shared" si="13"/>
        <v>1548</v>
      </c>
      <c r="BG20" s="35" t="s">
        <v>58</v>
      </c>
      <c r="BH20" s="34">
        <v>1</v>
      </c>
      <c r="BI20" s="104" t="e">
        <f>#REF!</f>
        <v>#REF!</v>
      </c>
      <c r="BJ20" s="34">
        <v>1</v>
      </c>
      <c r="BK20" s="334">
        <f t="shared" si="14"/>
        <v>1146.575</v>
      </c>
      <c r="BL20" s="334">
        <f t="shared" si="15"/>
        <v>275.178</v>
      </c>
      <c r="BM20" s="556" t="s">
        <v>984</v>
      </c>
      <c r="BN20" s="36" t="s">
        <v>62</v>
      </c>
      <c r="BO20" s="35" t="s">
        <v>58</v>
      </c>
      <c r="BP20" s="548">
        <v>0.05858</v>
      </c>
      <c r="BQ20" s="34">
        <v>1</v>
      </c>
      <c r="BR20" s="104" t="e">
        <f>#REF!</f>
        <v>#REF!</v>
      </c>
      <c r="BS20" s="34">
        <v>1</v>
      </c>
      <c r="BT20" s="334">
        <f t="shared" si="16"/>
        <v>27.5178</v>
      </c>
      <c r="BU20" s="334">
        <f t="shared" si="17"/>
        <v>183.452</v>
      </c>
      <c r="BV20" s="334">
        <f t="shared" si="18"/>
        <v>183.452</v>
      </c>
      <c r="BW20" s="712" t="s">
        <v>1067</v>
      </c>
      <c r="BX20" s="334"/>
      <c r="BY20" s="36" t="s">
        <v>59</v>
      </c>
      <c r="BZ20" s="37" t="s">
        <v>60</v>
      </c>
      <c r="CA20" s="548">
        <v>0.05782</v>
      </c>
      <c r="CB20" s="34">
        <v>1</v>
      </c>
      <c r="CC20" s="104" t="e">
        <f>#REF!</f>
        <v>#REF!</v>
      </c>
      <c r="CD20" s="104" t="e">
        <f t="shared" si="24"/>
        <v>#REF!</v>
      </c>
      <c r="CE20" s="334">
        <f t="shared" si="19"/>
        <v>27.5178</v>
      </c>
      <c r="CF20" s="334">
        <f t="shared" si="20"/>
        <v>183.452</v>
      </c>
      <c r="CG20" s="334">
        <f t="shared" si="21"/>
        <v>183.452</v>
      </c>
      <c r="CH20" s="33" t="s">
        <v>62</v>
      </c>
      <c r="CI20" s="35" t="s">
        <v>60</v>
      </c>
      <c r="CJ20" s="545">
        <f t="shared" si="22"/>
        <v>0.1164</v>
      </c>
      <c r="CK20" s="333">
        <f t="shared" si="23"/>
        <v>229.31500000000003</v>
      </c>
      <c r="CL20" s="506">
        <f>0.03*AK20</f>
        <v>137.589</v>
      </c>
      <c r="CM20" s="35" t="s">
        <v>60</v>
      </c>
      <c r="CN20" s="37">
        <v>1995</v>
      </c>
      <c r="CO20" s="37">
        <v>423</v>
      </c>
      <c r="CP20" s="34">
        <v>0</v>
      </c>
      <c r="CQ20" s="36" t="s">
        <v>61</v>
      </c>
      <c r="CR20" s="135" t="s">
        <v>60</v>
      </c>
      <c r="CS20" s="542">
        <v>3.4</v>
      </c>
      <c r="CT20" s="561">
        <v>0.873</v>
      </c>
      <c r="CU20" s="32" t="s">
        <v>878</v>
      </c>
      <c r="CV20" s="135" t="e">
        <f>#REF!</f>
        <v>#REF!</v>
      </c>
      <c r="CW20" s="676">
        <v>1</v>
      </c>
      <c r="CX20" s="33">
        <v>1</v>
      </c>
      <c r="CY20" s="32">
        <v>1</v>
      </c>
      <c r="CZ20" s="32">
        <v>1</v>
      </c>
      <c r="DA20" s="32" t="s">
        <v>486</v>
      </c>
      <c r="DB20" s="724">
        <v>1</v>
      </c>
      <c r="DC20" s="724"/>
      <c r="DD20" s="32">
        <v>1</v>
      </c>
      <c r="DE20" s="43"/>
      <c r="DF20" s="33" t="s">
        <v>1007</v>
      </c>
      <c r="DG20" s="556" t="s">
        <v>1008</v>
      </c>
      <c r="DH20" s="683">
        <v>43486</v>
      </c>
      <c r="DI20" s="39" t="e">
        <f t="shared" si="25"/>
        <v>#REF!</v>
      </c>
    </row>
    <row r="21" spans="1:113" ht="27.75" customHeight="1" thickBot="1">
      <c r="A21" s="129">
        <f t="shared" si="26"/>
        <v>18</v>
      </c>
      <c r="B21" s="38" t="s">
        <v>52</v>
      </c>
      <c r="C21" s="39" t="s">
        <v>66</v>
      </c>
      <c r="D21" s="40">
        <v>38</v>
      </c>
      <c r="E21" s="41" t="str">
        <f t="shared" si="7"/>
        <v>Кирова д.38</v>
      </c>
      <c r="F21" s="31" t="s">
        <v>53</v>
      </c>
      <c r="G21" s="40" t="s">
        <v>54</v>
      </c>
      <c r="H21" s="32">
        <v>1967</v>
      </c>
      <c r="I21" s="742" t="s">
        <v>986</v>
      </c>
      <c r="J21" s="910" t="s">
        <v>1037</v>
      </c>
      <c r="K21" s="32" t="s">
        <v>109</v>
      </c>
      <c r="L21" s="556" t="s">
        <v>904</v>
      </c>
      <c r="M21" s="170" t="s">
        <v>564</v>
      </c>
      <c r="N21" s="176" t="s">
        <v>254</v>
      </c>
      <c r="O21" s="176">
        <v>1455.4</v>
      </c>
      <c r="P21" s="187">
        <v>1455.4</v>
      </c>
      <c r="Q21" s="35">
        <v>19</v>
      </c>
      <c r="R21" s="34">
        <v>10</v>
      </c>
      <c r="S21" s="34">
        <v>10</v>
      </c>
      <c r="T21" s="33">
        <v>10</v>
      </c>
      <c r="U21" s="132">
        <v>40</v>
      </c>
      <c r="V21" s="132">
        <v>30</v>
      </c>
      <c r="W21" s="132">
        <v>40</v>
      </c>
      <c r="X21" s="132">
        <v>20</v>
      </c>
      <c r="Y21" s="132">
        <v>10</v>
      </c>
      <c r="Z21" s="650">
        <v>31106</v>
      </c>
      <c r="AA21" s="596">
        <v>34197</v>
      </c>
      <c r="AB21" s="42">
        <v>6</v>
      </c>
      <c r="AC21" s="48">
        <v>0</v>
      </c>
      <c r="AD21" s="43">
        <v>110</v>
      </c>
      <c r="AE21" s="32">
        <f t="shared" si="8"/>
        <v>112</v>
      </c>
      <c r="AF21" s="637">
        <v>110</v>
      </c>
      <c r="AG21" s="43">
        <v>2</v>
      </c>
      <c r="AH21" s="556">
        <v>177</v>
      </c>
      <c r="AI21" s="556">
        <v>153</v>
      </c>
      <c r="AJ21" s="43">
        <v>5</v>
      </c>
      <c r="AK21" s="608">
        <f t="shared" si="9"/>
        <v>5625.799999999999</v>
      </c>
      <c r="AL21" s="589">
        <f t="shared" si="10"/>
        <v>5268.799999999999</v>
      </c>
      <c r="AM21" s="783">
        <v>4374.9</v>
      </c>
      <c r="AN21" s="168">
        <f>937.8-43.9</f>
        <v>893.9</v>
      </c>
      <c r="AO21" s="44">
        <v>14.6</v>
      </c>
      <c r="AP21" s="45" t="s">
        <v>56</v>
      </c>
      <c r="AQ21" s="45">
        <v>342.4</v>
      </c>
      <c r="AR21" s="45" t="s">
        <v>56</v>
      </c>
      <c r="AS21" s="46" t="s">
        <v>56</v>
      </c>
      <c r="AT21" s="242">
        <f t="shared" si="11"/>
        <v>357</v>
      </c>
      <c r="AU21" s="242" t="e">
        <f>#REF!</f>
        <v>#REF!</v>
      </c>
      <c r="AV21" s="346" t="s">
        <v>56</v>
      </c>
      <c r="AW21" s="346">
        <v>10.3</v>
      </c>
      <c r="AX21" s="346" t="s">
        <v>56</v>
      </c>
      <c r="AY21" s="346" t="s">
        <v>56</v>
      </c>
      <c r="AZ21" s="346" t="s">
        <v>56</v>
      </c>
      <c r="BA21" s="243" t="e">
        <f t="shared" si="12"/>
        <v>#REF!</v>
      </c>
      <c r="BB21" s="255">
        <v>72</v>
      </c>
      <c r="BC21" s="256">
        <v>680</v>
      </c>
      <c r="BD21" s="257">
        <v>280</v>
      </c>
      <c r="BE21" s="256">
        <v>650</v>
      </c>
      <c r="BF21" s="254">
        <f t="shared" si="13"/>
        <v>1682</v>
      </c>
      <c r="BG21" s="35" t="s">
        <v>58</v>
      </c>
      <c r="BH21" s="34">
        <v>1</v>
      </c>
      <c r="BI21" s="104" t="e">
        <f>#REF!</f>
        <v>#REF!</v>
      </c>
      <c r="BJ21" s="34">
        <v>1</v>
      </c>
      <c r="BK21" s="334">
        <f t="shared" si="14"/>
        <v>1406.4499999999998</v>
      </c>
      <c r="BL21" s="334">
        <f t="shared" si="15"/>
        <v>337.54799999999994</v>
      </c>
      <c r="BM21" s="556" t="s">
        <v>983</v>
      </c>
      <c r="BN21" s="36" t="s">
        <v>62</v>
      </c>
      <c r="BO21" s="35" t="s">
        <v>58</v>
      </c>
      <c r="BP21" s="548">
        <v>0.05858</v>
      </c>
      <c r="BQ21" s="34">
        <v>1</v>
      </c>
      <c r="BR21" s="104" t="e">
        <f>#REF!</f>
        <v>#REF!</v>
      </c>
      <c r="BS21" s="34">
        <v>1</v>
      </c>
      <c r="BT21" s="334">
        <f t="shared" si="16"/>
        <v>33.754799999999996</v>
      </c>
      <c r="BU21" s="334">
        <f t="shared" si="17"/>
        <v>225.03199999999998</v>
      </c>
      <c r="BV21" s="334">
        <f t="shared" si="18"/>
        <v>225.03199999999998</v>
      </c>
      <c r="BW21" s="334"/>
      <c r="BX21" s="712" t="s">
        <v>1067</v>
      </c>
      <c r="BY21" s="36" t="s">
        <v>59</v>
      </c>
      <c r="BZ21" s="37" t="s">
        <v>60</v>
      </c>
      <c r="CA21" s="548">
        <v>0.05782</v>
      </c>
      <c r="CB21" s="34">
        <v>1</v>
      </c>
      <c r="CC21" s="104" t="e">
        <f>#REF!</f>
        <v>#REF!</v>
      </c>
      <c r="CD21" s="104" t="e">
        <f t="shared" si="24"/>
        <v>#REF!</v>
      </c>
      <c r="CE21" s="334">
        <f t="shared" si="19"/>
        <v>33.754799999999996</v>
      </c>
      <c r="CF21" s="334">
        <f t="shared" si="20"/>
        <v>225.03199999999998</v>
      </c>
      <c r="CG21" s="334">
        <f t="shared" si="21"/>
        <v>225.03199999999998</v>
      </c>
      <c r="CH21" s="33" t="s">
        <v>62</v>
      </c>
      <c r="CI21" s="35" t="s">
        <v>60</v>
      </c>
      <c r="CJ21" s="545">
        <f t="shared" si="22"/>
        <v>0.1164</v>
      </c>
      <c r="CK21" s="333">
        <f t="shared" si="23"/>
        <v>281.28999999999996</v>
      </c>
      <c r="CL21" s="313" t="s">
        <v>56</v>
      </c>
      <c r="CM21" s="35" t="s">
        <v>60</v>
      </c>
      <c r="CN21" s="37">
        <v>1977</v>
      </c>
      <c r="CO21" s="37">
        <v>549</v>
      </c>
      <c r="CP21" s="34">
        <v>0</v>
      </c>
      <c r="CQ21" s="36" t="s">
        <v>61</v>
      </c>
      <c r="CR21" s="135" t="s">
        <v>60</v>
      </c>
      <c r="CS21" s="542">
        <v>3.4</v>
      </c>
      <c r="CT21" s="561">
        <v>0.873</v>
      </c>
      <c r="CU21" s="32" t="s">
        <v>878</v>
      </c>
      <c r="CV21" s="135" t="e">
        <f>#REF!</f>
        <v>#REF!</v>
      </c>
      <c r="CW21" s="676">
        <v>1</v>
      </c>
      <c r="CX21" s="33">
        <v>1</v>
      </c>
      <c r="CY21" s="32">
        <v>1</v>
      </c>
      <c r="CZ21" s="32">
        <v>1</v>
      </c>
      <c r="DA21" s="32" t="s">
        <v>486</v>
      </c>
      <c r="DB21" s="724">
        <v>1</v>
      </c>
      <c r="DC21" s="724"/>
      <c r="DD21" s="32">
        <v>1</v>
      </c>
      <c r="DE21" s="43"/>
      <c r="DF21" s="33" t="s">
        <v>1008</v>
      </c>
      <c r="DG21" s="556" t="s">
        <v>1008</v>
      </c>
      <c r="DH21" s="684">
        <v>43602</v>
      </c>
      <c r="DI21" s="39" t="e">
        <f t="shared" si="25"/>
        <v>#REF!</v>
      </c>
    </row>
    <row r="22" spans="1:113" ht="27.75" customHeight="1" thickBot="1">
      <c r="A22" s="129">
        <f t="shared" si="26"/>
        <v>19</v>
      </c>
      <c r="B22" s="38" t="s">
        <v>52</v>
      </c>
      <c r="C22" s="39" t="s">
        <v>66</v>
      </c>
      <c r="D22" s="736" t="s">
        <v>1078</v>
      </c>
      <c r="E22" s="41" t="str">
        <f t="shared" si="7"/>
        <v>Кирова д.40А</v>
      </c>
      <c r="F22" s="31" t="s">
        <v>53</v>
      </c>
      <c r="G22" s="40" t="s">
        <v>54</v>
      </c>
      <c r="H22" s="32">
        <v>2020</v>
      </c>
      <c r="I22" s="742" t="s">
        <v>1079</v>
      </c>
      <c r="J22" s="910" t="s">
        <v>1037</v>
      </c>
      <c r="K22" s="724" t="s">
        <v>1086</v>
      </c>
      <c r="L22" s="556" t="s">
        <v>1098</v>
      </c>
      <c r="M22" s="776" t="s">
        <v>1087</v>
      </c>
      <c r="N22" s="777" t="s">
        <v>1085</v>
      </c>
      <c r="O22" s="662">
        <v>2894</v>
      </c>
      <c r="P22" s="187">
        <v>758.2</v>
      </c>
      <c r="Q22" s="35">
        <v>0</v>
      </c>
      <c r="R22" s="34">
        <v>0</v>
      </c>
      <c r="S22" s="34">
        <v>0</v>
      </c>
      <c r="T22" s="33">
        <v>0</v>
      </c>
      <c r="U22" s="132">
        <v>0</v>
      </c>
      <c r="V22" s="132">
        <v>0</v>
      </c>
      <c r="W22" s="132">
        <v>0</v>
      </c>
      <c r="X22" s="132">
        <v>0</v>
      </c>
      <c r="Y22" s="132">
        <v>0</v>
      </c>
      <c r="Z22" s="650">
        <v>44044</v>
      </c>
      <c r="AA22" s="596">
        <v>44264</v>
      </c>
      <c r="AB22" s="42">
        <v>2</v>
      </c>
      <c r="AC22" s="48">
        <v>0</v>
      </c>
      <c r="AD22" s="43">
        <v>39</v>
      </c>
      <c r="AE22" s="32">
        <f t="shared" si="8"/>
        <v>39</v>
      </c>
      <c r="AF22" s="637">
        <v>39</v>
      </c>
      <c r="AG22" s="43">
        <v>0</v>
      </c>
      <c r="AH22" s="556"/>
      <c r="AI22" s="556"/>
      <c r="AJ22" s="43">
        <v>5</v>
      </c>
      <c r="AK22" s="608">
        <f t="shared" si="9"/>
        <v>2380.8</v>
      </c>
      <c r="AL22" s="589">
        <f t="shared" si="10"/>
        <v>2108.3</v>
      </c>
      <c r="AM22" s="783">
        <v>2108.3</v>
      </c>
      <c r="AN22" s="168">
        <v>0</v>
      </c>
      <c r="AO22" s="44">
        <v>50.5</v>
      </c>
      <c r="AP22" s="45"/>
      <c r="AQ22" s="45">
        <v>222</v>
      </c>
      <c r="AR22" s="45"/>
      <c r="AS22" s="46"/>
      <c r="AT22" s="242">
        <f t="shared" si="11"/>
        <v>272.5</v>
      </c>
      <c r="AU22" s="242" t="e">
        <f>#REF!</f>
        <v>#REF!</v>
      </c>
      <c r="AV22" s="346">
        <v>5.6</v>
      </c>
      <c r="AW22" s="346">
        <v>35</v>
      </c>
      <c r="AX22" s="346" t="s">
        <v>56</v>
      </c>
      <c r="AY22" s="346" t="s">
        <v>56</v>
      </c>
      <c r="AZ22" s="346" t="s">
        <v>56</v>
      </c>
      <c r="BA22" s="243" t="e">
        <f t="shared" si="12"/>
        <v>#REF!</v>
      </c>
      <c r="BB22" s="255">
        <v>20.16</v>
      </c>
      <c r="BC22" s="256">
        <v>264</v>
      </c>
      <c r="BD22" s="257">
        <v>207</v>
      </c>
      <c r="BE22" s="256">
        <v>164</v>
      </c>
      <c r="BF22" s="254">
        <f t="shared" si="13"/>
        <v>655.1600000000001</v>
      </c>
      <c r="BG22" s="35" t="s">
        <v>58</v>
      </c>
      <c r="BH22" s="34">
        <v>1</v>
      </c>
      <c r="BI22" s="104" t="e">
        <f>#REF!</f>
        <v>#REF!</v>
      </c>
      <c r="BJ22" s="34">
        <v>1</v>
      </c>
      <c r="BK22" s="334"/>
      <c r="BL22" s="334"/>
      <c r="BM22" s="556" t="s">
        <v>983</v>
      </c>
      <c r="BN22" s="36" t="s">
        <v>62</v>
      </c>
      <c r="BO22" s="735" t="s">
        <v>58</v>
      </c>
      <c r="BP22" s="548">
        <v>0.05858</v>
      </c>
      <c r="BQ22" s="34">
        <v>1</v>
      </c>
      <c r="BR22" s="104" t="e">
        <f>#REF!</f>
        <v>#REF!</v>
      </c>
      <c r="BS22" s="34">
        <v>1</v>
      </c>
      <c r="BT22" s="334"/>
      <c r="BU22" s="334"/>
      <c r="BV22" s="334"/>
      <c r="BW22" s="334"/>
      <c r="BX22" s="712"/>
      <c r="BY22" s="36" t="s">
        <v>59</v>
      </c>
      <c r="BZ22" s="37" t="s">
        <v>60</v>
      </c>
      <c r="CA22" s="548">
        <v>0.05782</v>
      </c>
      <c r="CB22" s="34">
        <v>1</v>
      </c>
      <c r="CC22" s="104" t="e">
        <f>#REF!</f>
        <v>#REF!</v>
      </c>
      <c r="CD22" s="104" t="e">
        <f t="shared" si="24"/>
        <v>#REF!</v>
      </c>
      <c r="CE22" s="334"/>
      <c r="CF22" s="334"/>
      <c r="CG22" s="334"/>
      <c r="CH22" s="33" t="s">
        <v>62</v>
      </c>
      <c r="CI22" s="35" t="s">
        <v>60</v>
      </c>
      <c r="CJ22" s="545">
        <f t="shared" si="22"/>
        <v>0.1164</v>
      </c>
      <c r="CK22" s="333"/>
      <c r="CL22" s="313"/>
      <c r="CM22" s="35" t="s">
        <v>60</v>
      </c>
      <c r="CN22" s="37"/>
      <c r="CO22" s="37"/>
      <c r="CP22" s="34"/>
      <c r="CQ22" s="36" t="s">
        <v>61</v>
      </c>
      <c r="CR22" s="135" t="s">
        <v>60</v>
      </c>
      <c r="CS22" s="542"/>
      <c r="CT22" s="561">
        <v>0.873</v>
      </c>
      <c r="CU22" s="32" t="s">
        <v>878</v>
      </c>
      <c r="CV22" s="135" t="e">
        <f>#REF!</f>
        <v>#REF!</v>
      </c>
      <c r="CW22" s="676">
        <v>1</v>
      </c>
      <c r="CX22" s="33">
        <v>1</v>
      </c>
      <c r="CY22" s="32">
        <v>1</v>
      </c>
      <c r="CZ22" s="32">
        <v>1</v>
      </c>
      <c r="DA22" s="724" t="s">
        <v>1067</v>
      </c>
      <c r="DB22" s="724">
        <v>1</v>
      </c>
      <c r="DC22" s="724"/>
      <c r="DD22" s="32">
        <v>1</v>
      </c>
      <c r="DE22" s="43"/>
      <c r="DF22" s="33"/>
      <c r="DG22" s="556" t="s">
        <v>1072</v>
      </c>
      <c r="DH22" s="778" t="s">
        <v>1097</v>
      </c>
      <c r="DI22" s="39" t="e">
        <f t="shared" si="25"/>
        <v>#REF!</v>
      </c>
    </row>
    <row r="23" spans="1:113" ht="27.75" customHeight="1" thickBot="1">
      <c r="A23" s="129">
        <f t="shared" si="26"/>
        <v>20</v>
      </c>
      <c r="B23" s="38" t="s">
        <v>52</v>
      </c>
      <c r="C23" s="39" t="s">
        <v>66</v>
      </c>
      <c r="D23" s="40">
        <v>42</v>
      </c>
      <c r="E23" s="41" t="str">
        <f t="shared" si="7"/>
        <v>Кирова д.42</v>
      </c>
      <c r="F23" s="31" t="s">
        <v>53</v>
      </c>
      <c r="G23" s="40" t="s">
        <v>54</v>
      </c>
      <c r="H23" s="32">
        <v>1965</v>
      </c>
      <c r="I23" s="184" t="s">
        <v>986</v>
      </c>
      <c r="J23" s="910" t="s">
        <v>1037</v>
      </c>
      <c r="K23" s="32" t="s">
        <v>110</v>
      </c>
      <c r="L23" s="556" t="s">
        <v>905</v>
      </c>
      <c r="M23" s="170" t="s">
        <v>565</v>
      </c>
      <c r="N23" s="176" t="s">
        <v>255</v>
      </c>
      <c r="O23" s="176">
        <v>451.9</v>
      </c>
      <c r="P23" s="187">
        <v>442.7</v>
      </c>
      <c r="Q23" s="35">
        <v>35</v>
      </c>
      <c r="R23" s="34">
        <v>30</v>
      </c>
      <c r="S23" s="34">
        <v>30</v>
      </c>
      <c r="T23" s="33">
        <v>20</v>
      </c>
      <c r="U23" s="132">
        <v>15</v>
      </c>
      <c r="V23" s="132">
        <v>40</v>
      </c>
      <c r="W23" s="132">
        <v>35</v>
      </c>
      <c r="X23" s="132">
        <v>30</v>
      </c>
      <c r="Y23" s="132">
        <v>60</v>
      </c>
      <c r="Z23" s="650">
        <v>40260</v>
      </c>
      <c r="AA23" s="596">
        <v>34809</v>
      </c>
      <c r="AB23" s="42">
        <v>2</v>
      </c>
      <c r="AC23" s="48">
        <v>0</v>
      </c>
      <c r="AD23" s="43">
        <v>32</v>
      </c>
      <c r="AE23" s="32">
        <f t="shared" si="8"/>
        <v>32</v>
      </c>
      <c r="AF23" s="637">
        <v>31</v>
      </c>
      <c r="AG23" s="43">
        <v>1</v>
      </c>
      <c r="AH23" s="556">
        <v>44</v>
      </c>
      <c r="AI23" s="556">
        <v>44</v>
      </c>
      <c r="AJ23" s="43">
        <v>4</v>
      </c>
      <c r="AK23" s="608">
        <f t="shared" si="9"/>
        <v>1370.5000000000002</v>
      </c>
      <c r="AL23" s="589">
        <f t="shared" si="10"/>
        <v>1267.1000000000001</v>
      </c>
      <c r="AM23" s="783">
        <v>1236.9</v>
      </c>
      <c r="AN23" s="168">
        <v>30.2</v>
      </c>
      <c r="AO23" s="44">
        <v>3.9</v>
      </c>
      <c r="AP23" s="45" t="s">
        <v>56</v>
      </c>
      <c r="AQ23" s="45">
        <v>99.5</v>
      </c>
      <c r="AR23" s="45" t="s">
        <v>56</v>
      </c>
      <c r="AS23" s="46" t="s">
        <v>56</v>
      </c>
      <c r="AT23" s="242">
        <f t="shared" si="11"/>
        <v>103.4</v>
      </c>
      <c r="AU23" s="242" t="e">
        <f>#REF!</f>
        <v>#REF!</v>
      </c>
      <c r="AV23" s="346" t="s">
        <v>56</v>
      </c>
      <c r="AW23" s="346">
        <v>11.9</v>
      </c>
      <c r="AX23" s="346" t="s">
        <v>56</v>
      </c>
      <c r="AY23" s="346" t="s">
        <v>56</v>
      </c>
      <c r="AZ23" s="346" t="s">
        <v>56</v>
      </c>
      <c r="BA23" s="243" t="e">
        <f t="shared" si="12"/>
        <v>#REF!</v>
      </c>
      <c r="BB23" s="255">
        <v>24</v>
      </c>
      <c r="BC23" s="256">
        <v>220</v>
      </c>
      <c r="BD23" s="257">
        <v>110</v>
      </c>
      <c r="BE23" s="256">
        <v>600</v>
      </c>
      <c r="BF23" s="254">
        <f t="shared" si="13"/>
        <v>954</v>
      </c>
      <c r="BG23" s="35" t="s">
        <v>58</v>
      </c>
      <c r="BH23" s="34">
        <v>1</v>
      </c>
      <c r="BI23" s="104" t="e">
        <f>#REF!</f>
        <v>#REF!</v>
      </c>
      <c r="BJ23" s="34">
        <v>0</v>
      </c>
      <c r="BK23" s="334">
        <f aca="true" t="shared" si="27" ref="BK23:BK54">0.25*AK23</f>
        <v>342.62500000000006</v>
      </c>
      <c r="BL23" s="334">
        <f aca="true" t="shared" si="28" ref="BL23:BL54">0.06*AK23</f>
        <v>82.23</v>
      </c>
      <c r="BM23" s="556" t="s">
        <v>983</v>
      </c>
      <c r="BN23" s="36" t="s">
        <v>59</v>
      </c>
      <c r="BO23" s="35" t="s">
        <v>58</v>
      </c>
      <c r="BP23" s="548">
        <v>0.05858</v>
      </c>
      <c r="BQ23" s="34">
        <v>1</v>
      </c>
      <c r="BR23" s="104" t="e">
        <f>#REF!</f>
        <v>#REF!</v>
      </c>
      <c r="BS23" s="34">
        <v>0</v>
      </c>
      <c r="BT23" s="334">
        <f aca="true" t="shared" si="29" ref="BT23:BT54">0.006*AK23</f>
        <v>8.223</v>
      </c>
      <c r="BU23" s="334">
        <f aca="true" t="shared" si="30" ref="BU23:BU54">0.04*AK23</f>
        <v>54.82000000000001</v>
      </c>
      <c r="BV23" s="334">
        <f aca="true" t="shared" si="31" ref="BV23:BV54">0.04*AK23</f>
        <v>54.82000000000001</v>
      </c>
      <c r="BW23" s="334"/>
      <c r="BX23" s="712" t="s">
        <v>1067</v>
      </c>
      <c r="BY23" s="36" t="s">
        <v>59</v>
      </c>
      <c r="BZ23" s="37" t="s">
        <v>60</v>
      </c>
      <c r="CA23" s="548">
        <v>0.05782</v>
      </c>
      <c r="CB23" s="34">
        <v>1</v>
      </c>
      <c r="CC23" s="104" t="e">
        <f>#REF!</f>
        <v>#REF!</v>
      </c>
      <c r="CD23" s="104" t="e">
        <f t="shared" si="24"/>
        <v>#REF!</v>
      </c>
      <c r="CE23" s="334">
        <f aca="true" t="shared" si="32" ref="CE23:CE54">0.006*AK23</f>
        <v>8.223</v>
      </c>
      <c r="CF23" s="334">
        <f aca="true" t="shared" si="33" ref="CF23:CF54">0.04*AK23</f>
        <v>54.82000000000001</v>
      </c>
      <c r="CG23" s="334">
        <f aca="true" t="shared" si="34" ref="CG23:CG54">0.04*AK23</f>
        <v>54.82000000000001</v>
      </c>
      <c r="CH23" s="33" t="s">
        <v>62</v>
      </c>
      <c r="CI23" s="35" t="s">
        <v>60</v>
      </c>
      <c r="CJ23" s="545">
        <f t="shared" si="22"/>
        <v>0.1164</v>
      </c>
      <c r="CK23" s="333">
        <f aca="true" t="shared" si="35" ref="CK23:CK54">0.05*AK23</f>
        <v>68.52500000000002</v>
      </c>
      <c r="CL23" s="313" t="s">
        <v>56</v>
      </c>
      <c r="CM23" s="35" t="s">
        <v>60</v>
      </c>
      <c r="CN23" s="37">
        <v>1976</v>
      </c>
      <c r="CO23" s="37">
        <v>167</v>
      </c>
      <c r="CP23" s="34">
        <v>0</v>
      </c>
      <c r="CQ23" s="36" t="s">
        <v>61</v>
      </c>
      <c r="CR23" s="135" t="s">
        <v>60</v>
      </c>
      <c r="CS23" s="542">
        <v>2.4</v>
      </c>
      <c r="CT23" s="560">
        <v>0.474</v>
      </c>
      <c r="CU23" s="556"/>
      <c r="CV23" s="135" t="e">
        <f>#REF!</f>
        <v>#REF!</v>
      </c>
      <c r="CW23" s="676">
        <v>1</v>
      </c>
      <c r="CX23" s="33">
        <v>1</v>
      </c>
      <c r="CY23" s="32">
        <v>1</v>
      </c>
      <c r="CZ23" s="32">
        <v>1</v>
      </c>
      <c r="DA23" s="32" t="s">
        <v>486</v>
      </c>
      <c r="DB23" s="724">
        <v>1</v>
      </c>
      <c r="DC23" s="724"/>
      <c r="DD23" s="32">
        <v>1</v>
      </c>
      <c r="DE23" s="43"/>
      <c r="DF23" s="33"/>
      <c r="DG23" s="127"/>
      <c r="DH23" s="127"/>
      <c r="DI23" s="39" t="e">
        <f t="shared" si="25"/>
        <v>#REF!</v>
      </c>
    </row>
    <row r="24" spans="1:113" ht="27.75" customHeight="1" thickBot="1">
      <c r="A24" s="129">
        <f t="shared" si="26"/>
        <v>21</v>
      </c>
      <c r="B24" s="38" t="s">
        <v>52</v>
      </c>
      <c r="C24" s="39" t="s">
        <v>66</v>
      </c>
      <c r="D24" s="40">
        <v>44</v>
      </c>
      <c r="E24" s="41" t="str">
        <f t="shared" si="7"/>
        <v>Кирова д.44</v>
      </c>
      <c r="F24" s="31" t="s">
        <v>53</v>
      </c>
      <c r="G24" s="40" t="s">
        <v>54</v>
      </c>
      <c r="H24" s="32">
        <v>1965</v>
      </c>
      <c r="I24" s="184" t="s">
        <v>986</v>
      </c>
      <c r="J24" s="910" t="s">
        <v>1037</v>
      </c>
      <c r="K24" s="32" t="s">
        <v>111</v>
      </c>
      <c r="L24" s="556" t="s">
        <v>906</v>
      </c>
      <c r="M24" s="170" t="s">
        <v>566</v>
      </c>
      <c r="N24" s="176" t="s">
        <v>256</v>
      </c>
      <c r="O24" s="176">
        <v>455.5</v>
      </c>
      <c r="P24" s="187">
        <v>472.1</v>
      </c>
      <c r="Q24" s="35">
        <v>22</v>
      </c>
      <c r="R24" s="34">
        <v>20</v>
      </c>
      <c r="S24" s="34">
        <v>20</v>
      </c>
      <c r="T24" s="33">
        <v>20</v>
      </c>
      <c r="U24" s="132">
        <v>40</v>
      </c>
      <c r="V24" s="132">
        <v>20</v>
      </c>
      <c r="W24" s="132">
        <v>40</v>
      </c>
      <c r="X24" s="132">
        <v>30</v>
      </c>
      <c r="Y24" s="132">
        <v>20</v>
      </c>
      <c r="Z24" s="650">
        <v>31097</v>
      </c>
      <c r="AA24" s="596">
        <v>34054</v>
      </c>
      <c r="AB24" s="42">
        <v>2</v>
      </c>
      <c r="AC24" s="48">
        <v>0</v>
      </c>
      <c r="AD24" s="43">
        <v>32</v>
      </c>
      <c r="AE24" s="32">
        <f t="shared" si="8"/>
        <v>32</v>
      </c>
      <c r="AF24" s="637">
        <v>32</v>
      </c>
      <c r="AG24" s="43">
        <v>0</v>
      </c>
      <c r="AH24" s="556">
        <v>46</v>
      </c>
      <c r="AI24" s="556">
        <v>47</v>
      </c>
      <c r="AJ24" s="43">
        <v>4</v>
      </c>
      <c r="AK24" s="608">
        <f t="shared" si="9"/>
        <v>1380.3</v>
      </c>
      <c r="AL24" s="589">
        <f t="shared" si="10"/>
        <v>1284.3</v>
      </c>
      <c r="AM24" s="783">
        <v>1284.3</v>
      </c>
      <c r="AN24" s="168">
        <v>0</v>
      </c>
      <c r="AO24" s="44">
        <v>4</v>
      </c>
      <c r="AP24" s="45" t="s">
        <v>56</v>
      </c>
      <c r="AQ24" s="45">
        <v>92</v>
      </c>
      <c r="AR24" s="45" t="s">
        <v>56</v>
      </c>
      <c r="AS24" s="46" t="s">
        <v>56</v>
      </c>
      <c r="AT24" s="242">
        <f t="shared" si="11"/>
        <v>96</v>
      </c>
      <c r="AU24" s="242" t="e">
        <f>#REF!</f>
        <v>#REF!</v>
      </c>
      <c r="AV24" s="346">
        <v>4.2</v>
      </c>
      <c r="AW24" s="346">
        <v>13.2</v>
      </c>
      <c r="AX24" s="346" t="s">
        <v>56</v>
      </c>
      <c r="AY24" s="346" t="s">
        <v>56</v>
      </c>
      <c r="AZ24" s="346" t="s">
        <v>56</v>
      </c>
      <c r="BA24" s="243" t="e">
        <f t="shared" si="12"/>
        <v>#REF!</v>
      </c>
      <c r="BB24" s="255">
        <v>32</v>
      </c>
      <c r="BC24" s="256">
        <v>250</v>
      </c>
      <c r="BD24" s="257">
        <v>100</v>
      </c>
      <c r="BE24" s="256">
        <v>600</v>
      </c>
      <c r="BF24" s="254">
        <f t="shared" si="13"/>
        <v>982</v>
      </c>
      <c r="BG24" s="35" t="s">
        <v>58</v>
      </c>
      <c r="BH24" s="34">
        <v>1</v>
      </c>
      <c r="BI24" s="104" t="e">
        <f>#REF!</f>
        <v>#REF!</v>
      </c>
      <c r="BJ24" s="34">
        <v>0</v>
      </c>
      <c r="BK24" s="334">
        <f t="shared" si="27"/>
        <v>345.075</v>
      </c>
      <c r="BL24" s="334">
        <f t="shared" si="28"/>
        <v>82.818</v>
      </c>
      <c r="BM24" s="556" t="s">
        <v>983</v>
      </c>
      <c r="BN24" s="36" t="s">
        <v>69</v>
      </c>
      <c r="BO24" s="35" t="s">
        <v>58</v>
      </c>
      <c r="BP24" s="548">
        <v>0.05858</v>
      </c>
      <c r="BQ24" s="34">
        <v>1</v>
      </c>
      <c r="BR24" s="104" t="e">
        <f>#REF!</f>
        <v>#REF!</v>
      </c>
      <c r="BS24" s="34">
        <v>0</v>
      </c>
      <c r="BT24" s="334">
        <f t="shared" si="29"/>
        <v>8.2818</v>
      </c>
      <c r="BU24" s="334">
        <f t="shared" si="30"/>
        <v>55.211999999999996</v>
      </c>
      <c r="BV24" s="334">
        <f t="shared" si="31"/>
        <v>55.211999999999996</v>
      </c>
      <c r="BW24" s="334"/>
      <c r="BX24" s="712" t="s">
        <v>1067</v>
      </c>
      <c r="BY24" s="36" t="s">
        <v>59</v>
      </c>
      <c r="BZ24" s="37" t="s">
        <v>60</v>
      </c>
      <c r="CA24" s="548">
        <v>0.05782</v>
      </c>
      <c r="CB24" s="34">
        <v>1</v>
      </c>
      <c r="CC24" s="104" t="e">
        <f>#REF!</f>
        <v>#REF!</v>
      </c>
      <c r="CD24" s="104" t="e">
        <f t="shared" si="24"/>
        <v>#REF!</v>
      </c>
      <c r="CE24" s="334">
        <f t="shared" si="32"/>
        <v>8.2818</v>
      </c>
      <c r="CF24" s="334">
        <f t="shared" si="33"/>
        <v>55.211999999999996</v>
      </c>
      <c r="CG24" s="334">
        <f t="shared" si="34"/>
        <v>55.211999999999996</v>
      </c>
      <c r="CH24" s="33" t="s">
        <v>62</v>
      </c>
      <c r="CI24" s="35" t="s">
        <v>60</v>
      </c>
      <c r="CJ24" s="545">
        <f t="shared" si="22"/>
        <v>0.1164</v>
      </c>
      <c r="CK24" s="333">
        <f t="shared" si="35"/>
        <v>69.015</v>
      </c>
      <c r="CL24" s="313" t="s">
        <v>56</v>
      </c>
      <c r="CM24" s="35" t="s">
        <v>60</v>
      </c>
      <c r="CN24" s="37">
        <v>1976</v>
      </c>
      <c r="CO24" s="37">
        <v>167</v>
      </c>
      <c r="CP24" s="34">
        <v>0</v>
      </c>
      <c r="CQ24" s="36" t="s">
        <v>61</v>
      </c>
      <c r="CR24" s="135" t="s">
        <v>60</v>
      </c>
      <c r="CS24" s="542">
        <v>2.4</v>
      </c>
      <c r="CT24" s="560">
        <v>0.474</v>
      </c>
      <c r="CU24" s="556"/>
      <c r="CV24" s="135" t="e">
        <f>#REF!</f>
        <v>#REF!</v>
      </c>
      <c r="CW24" s="676">
        <v>1</v>
      </c>
      <c r="CX24" s="33">
        <v>1</v>
      </c>
      <c r="CY24" s="32">
        <v>1</v>
      </c>
      <c r="CZ24" s="32">
        <v>1</v>
      </c>
      <c r="DA24" s="32" t="s">
        <v>486</v>
      </c>
      <c r="DB24" s="724">
        <v>1</v>
      </c>
      <c r="DC24" s="724"/>
      <c r="DD24" s="32">
        <v>1</v>
      </c>
      <c r="DE24" s="43"/>
      <c r="DF24" s="33"/>
      <c r="DG24" s="127"/>
      <c r="DH24" s="127"/>
      <c r="DI24" s="39" t="e">
        <f t="shared" si="25"/>
        <v>#REF!</v>
      </c>
    </row>
    <row r="25" spans="1:113" ht="27.75" customHeight="1" thickBot="1">
      <c r="A25" s="129">
        <f t="shared" si="26"/>
        <v>22</v>
      </c>
      <c r="B25" s="38" t="s">
        <v>52</v>
      </c>
      <c r="C25" s="39" t="s">
        <v>66</v>
      </c>
      <c r="D25" s="40">
        <v>52</v>
      </c>
      <c r="E25" s="41" t="str">
        <f t="shared" si="7"/>
        <v>Кирова д.52</v>
      </c>
      <c r="F25" s="31" t="s">
        <v>53</v>
      </c>
      <c r="G25" s="40" t="s">
        <v>54</v>
      </c>
      <c r="H25" s="32">
        <v>1963</v>
      </c>
      <c r="I25" s="184" t="s">
        <v>986</v>
      </c>
      <c r="J25" s="910" t="s">
        <v>1037</v>
      </c>
      <c r="K25" s="32" t="s">
        <v>112</v>
      </c>
      <c r="L25" s="556" t="s">
        <v>907</v>
      </c>
      <c r="M25" s="170" t="s">
        <v>567</v>
      </c>
      <c r="N25" s="663" t="s">
        <v>243</v>
      </c>
      <c r="O25" s="662">
        <v>779</v>
      </c>
      <c r="P25" s="187">
        <v>709.2</v>
      </c>
      <c r="Q25" s="35">
        <v>48</v>
      </c>
      <c r="R25" s="34">
        <v>55</v>
      </c>
      <c r="S25" s="34">
        <v>50</v>
      </c>
      <c r="T25" s="33">
        <v>45</v>
      </c>
      <c r="U25" s="132">
        <v>55</v>
      </c>
      <c r="V25" s="132">
        <v>50</v>
      </c>
      <c r="W25" s="132">
        <v>35</v>
      </c>
      <c r="X25" s="132">
        <v>45</v>
      </c>
      <c r="Y25" s="132">
        <v>50</v>
      </c>
      <c r="Z25" s="650">
        <v>41388</v>
      </c>
      <c r="AA25" s="596">
        <v>34094</v>
      </c>
      <c r="AB25" s="42">
        <v>3</v>
      </c>
      <c r="AC25" s="48">
        <v>0</v>
      </c>
      <c r="AD25" s="43">
        <v>48</v>
      </c>
      <c r="AE25" s="32">
        <f t="shared" si="8"/>
        <v>48</v>
      </c>
      <c r="AF25" s="637">
        <v>48</v>
      </c>
      <c r="AG25" s="43">
        <v>0</v>
      </c>
      <c r="AH25" s="556">
        <v>69</v>
      </c>
      <c r="AI25" s="556">
        <v>70</v>
      </c>
      <c r="AJ25" s="43">
        <v>4</v>
      </c>
      <c r="AK25" s="608">
        <f t="shared" si="9"/>
        <v>2179.7</v>
      </c>
      <c r="AL25" s="589">
        <f t="shared" si="10"/>
        <v>2019.7</v>
      </c>
      <c r="AM25" s="783">
        <v>2019.7</v>
      </c>
      <c r="AN25" s="168">
        <v>0</v>
      </c>
      <c r="AO25" s="44">
        <v>6.7</v>
      </c>
      <c r="AP25" s="45" t="s">
        <v>56</v>
      </c>
      <c r="AQ25" s="45">
        <v>153.3</v>
      </c>
      <c r="AR25" s="45" t="s">
        <v>56</v>
      </c>
      <c r="AS25" s="46" t="s">
        <v>56</v>
      </c>
      <c r="AT25" s="242">
        <f t="shared" si="11"/>
        <v>160</v>
      </c>
      <c r="AU25" s="242" t="e">
        <f>#REF!</f>
        <v>#REF!</v>
      </c>
      <c r="AV25" s="346">
        <v>8.6</v>
      </c>
      <c r="AW25" s="346">
        <v>12.4</v>
      </c>
      <c r="AX25" s="346" t="s">
        <v>56</v>
      </c>
      <c r="AY25" s="346" t="s">
        <v>56</v>
      </c>
      <c r="AZ25" s="346" t="s">
        <v>56</v>
      </c>
      <c r="BA25" s="243" t="e">
        <f t="shared" si="12"/>
        <v>#REF!</v>
      </c>
      <c r="BB25" s="255">
        <v>22</v>
      </c>
      <c r="BC25" s="256">
        <v>360</v>
      </c>
      <c r="BD25" s="257">
        <v>100</v>
      </c>
      <c r="BE25" s="256">
        <v>600</v>
      </c>
      <c r="BF25" s="254">
        <f t="shared" si="13"/>
        <v>1082</v>
      </c>
      <c r="BG25" s="35" t="s">
        <v>58</v>
      </c>
      <c r="BH25" s="34">
        <v>1</v>
      </c>
      <c r="BI25" s="104" t="e">
        <f>#REF!</f>
        <v>#REF!</v>
      </c>
      <c r="BJ25" s="34">
        <v>0</v>
      </c>
      <c r="BK25" s="334">
        <f t="shared" si="27"/>
        <v>544.925</v>
      </c>
      <c r="BL25" s="334">
        <f t="shared" si="28"/>
        <v>130.78199999999998</v>
      </c>
      <c r="BM25" s="556" t="s">
        <v>983</v>
      </c>
      <c r="BN25" s="36" t="s">
        <v>59</v>
      </c>
      <c r="BO25" s="35" t="s">
        <v>58</v>
      </c>
      <c r="BP25" s="548">
        <v>0.05858</v>
      </c>
      <c r="BQ25" s="34">
        <v>1</v>
      </c>
      <c r="BR25" s="104" t="e">
        <f>#REF!</f>
        <v>#REF!</v>
      </c>
      <c r="BS25" s="34">
        <v>0</v>
      </c>
      <c r="BT25" s="334">
        <f t="shared" si="29"/>
        <v>13.078199999999999</v>
      </c>
      <c r="BU25" s="334">
        <f t="shared" si="30"/>
        <v>87.18799999999999</v>
      </c>
      <c r="BV25" s="334">
        <f t="shared" si="31"/>
        <v>87.18799999999999</v>
      </c>
      <c r="BW25" s="334"/>
      <c r="BX25" s="712" t="s">
        <v>1067</v>
      </c>
      <c r="BY25" s="36" t="s">
        <v>59</v>
      </c>
      <c r="BZ25" s="37" t="s">
        <v>60</v>
      </c>
      <c r="CA25" s="548">
        <v>0.05782</v>
      </c>
      <c r="CB25" s="34">
        <v>1</v>
      </c>
      <c r="CC25" s="104" t="e">
        <f>#REF!</f>
        <v>#REF!</v>
      </c>
      <c r="CD25" s="104" t="e">
        <f t="shared" si="24"/>
        <v>#REF!</v>
      </c>
      <c r="CE25" s="334">
        <f t="shared" si="32"/>
        <v>13.078199999999999</v>
      </c>
      <c r="CF25" s="334">
        <f t="shared" si="33"/>
        <v>87.18799999999999</v>
      </c>
      <c r="CG25" s="334">
        <f t="shared" si="34"/>
        <v>87.18799999999999</v>
      </c>
      <c r="CH25" s="33" t="s">
        <v>62</v>
      </c>
      <c r="CI25" s="35" t="s">
        <v>60</v>
      </c>
      <c r="CJ25" s="545">
        <f t="shared" si="22"/>
        <v>0.1164</v>
      </c>
      <c r="CK25" s="333">
        <f t="shared" si="35"/>
        <v>108.985</v>
      </c>
      <c r="CL25" s="313" t="s">
        <v>56</v>
      </c>
      <c r="CM25" s="35" t="s">
        <v>60</v>
      </c>
      <c r="CN25" s="37">
        <v>1976</v>
      </c>
      <c r="CO25" s="37">
        <v>240</v>
      </c>
      <c r="CP25" s="34">
        <v>0</v>
      </c>
      <c r="CQ25" s="36" t="s">
        <v>61</v>
      </c>
      <c r="CR25" s="135" t="s">
        <v>60</v>
      </c>
      <c r="CS25" s="542">
        <v>2.4</v>
      </c>
      <c r="CT25" s="560">
        <v>0.474</v>
      </c>
      <c r="CU25" s="556"/>
      <c r="CV25" s="135" t="e">
        <f>#REF!</f>
        <v>#REF!</v>
      </c>
      <c r="CW25" s="676">
        <v>1</v>
      </c>
      <c r="CX25" s="33">
        <v>1</v>
      </c>
      <c r="CY25" s="32">
        <v>1</v>
      </c>
      <c r="CZ25" s="32">
        <v>1</v>
      </c>
      <c r="DA25" s="32" t="s">
        <v>486</v>
      </c>
      <c r="DB25" s="724">
        <v>1</v>
      </c>
      <c r="DC25" s="724"/>
      <c r="DD25" s="32">
        <v>1</v>
      </c>
      <c r="DE25" s="43"/>
      <c r="DF25" s="33"/>
      <c r="DG25" s="127"/>
      <c r="DH25" s="127"/>
      <c r="DI25" s="39" t="e">
        <f t="shared" si="25"/>
        <v>#REF!</v>
      </c>
    </row>
    <row r="26" spans="1:113" ht="27.75" customHeight="1" thickBot="1">
      <c r="A26" s="129">
        <f t="shared" si="26"/>
        <v>23</v>
      </c>
      <c r="B26" s="38" t="s">
        <v>52</v>
      </c>
      <c r="C26" s="39" t="s">
        <v>66</v>
      </c>
      <c r="D26" s="40">
        <v>54</v>
      </c>
      <c r="E26" s="41" t="str">
        <f t="shared" si="7"/>
        <v>Кирова д.54</v>
      </c>
      <c r="F26" s="31" t="s">
        <v>53</v>
      </c>
      <c r="G26" s="40" t="s">
        <v>54</v>
      </c>
      <c r="H26" s="32">
        <v>1987</v>
      </c>
      <c r="I26" s="184" t="s">
        <v>986</v>
      </c>
      <c r="J26" s="910" t="s">
        <v>1037</v>
      </c>
      <c r="K26" s="32" t="s">
        <v>113</v>
      </c>
      <c r="L26" s="556" t="s">
        <v>908</v>
      </c>
      <c r="M26" s="581" t="s">
        <v>568</v>
      </c>
      <c r="N26" s="663" t="s">
        <v>236</v>
      </c>
      <c r="O26" s="662">
        <v>2537</v>
      </c>
      <c r="P26" s="187">
        <v>2207.1</v>
      </c>
      <c r="Q26" s="35">
        <v>35</v>
      </c>
      <c r="R26" s="34">
        <v>30</v>
      </c>
      <c r="S26" s="34">
        <v>30</v>
      </c>
      <c r="T26" s="33">
        <v>20</v>
      </c>
      <c r="U26" s="132">
        <v>20</v>
      </c>
      <c r="V26" s="132">
        <v>30</v>
      </c>
      <c r="W26" s="132">
        <v>50</v>
      </c>
      <c r="X26" s="132">
        <v>30</v>
      </c>
      <c r="Y26" s="132">
        <v>60</v>
      </c>
      <c r="Z26" s="650">
        <v>40871</v>
      </c>
      <c r="AA26" s="596">
        <v>34526</v>
      </c>
      <c r="AB26" s="42">
        <v>12</v>
      </c>
      <c r="AC26" s="48">
        <v>0</v>
      </c>
      <c r="AD26" s="43">
        <v>167</v>
      </c>
      <c r="AE26" s="32">
        <f t="shared" si="8"/>
        <v>169</v>
      </c>
      <c r="AF26" s="637">
        <v>167</v>
      </c>
      <c r="AG26" s="43">
        <v>2</v>
      </c>
      <c r="AH26" s="556">
        <v>316</v>
      </c>
      <c r="AI26" s="556">
        <v>287</v>
      </c>
      <c r="AJ26" s="43">
        <v>5</v>
      </c>
      <c r="AK26" s="608">
        <f t="shared" si="9"/>
        <v>9419.099999999999</v>
      </c>
      <c r="AL26" s="611">
        <f t="shared" si="10"/>
        <v>8511.199999999999</v>
      </c>
      <c r="AM26" s="783">
        <v>8205.9</v>
      </c>
      <c r="AN26" s="168">
        <v>305.3</v>
      </c>
      <c r="AO26" s="44">
        <v>29.5</v>
      </c>
      <c r="AP26" s="45" t="s">
        <v>56</v>
      </c>
      <c r="AQ26" s="45">
        <v>878.4</v>
      </c>
      <c r="AR26" s="45" t="s">
        <v>56</v>
      </c>
      <c r="AS26" s="46" t="s">
        <v>56</v>
      </c>
      <c r="AT26" s="242">
        <f t="shared" si="11"/>
        <v>907.9</v>
      </c>
      <c r="AU26" s="242" t="e">
        <f>#REF!</f>
        <v>#REF!</v>
      </c>
      <c r="AV26" s="346" t="s">
        <v>56</v>
      </c>
      <c r="AW26" s="346">
        <v>125.4</v>
      </c>
      <c r="AX26" s="346" t="s">
        <v>56</v>
      </c>
      <c r="AY26" s="346" t="s">
        <v>56</v>
      </c>
      <c r="AZ26" s="346" t="s">
        <v>56</v>
      </c>
      <c r="BA26" s="243" t="e">
        <f t="shared" si="12"/>
        <v>#REF!</v>
      </c>
      <c r="BB26" s="255">
        <v>150</v>
      </c>
      <c r="BC26" s="256">
        <v>1080</v>
      </c>
      <c r="BD26" s="257">
        <v>248</v>
      </c>
      <c r="BE26" s="256">
        <v>1980</v>
      </c>
      <c r="BF26" s="254">
        <f t="shared" si="13"/>
        <v>3458</v>
      </c>
      <c r="BG26" s="35" t="s">
        <v>58</v>
      </c>
      <c r="BH26" s="34">
        <v>3</v>
      </c>
      <c r="BI26" s="104" t="e">
        <f>#REF!</f>
        <v>#REF!</v>
      </c>
      <c r="BJ26" s="34">
        <v>3</v>
      </c>
      <c r="BK26" s="334">
        <f t="shared" si="27"/>
        <v>2354.7749999999996</v>
      </c>
      <c r="BL26" s="334">
        <f t="shared" si="28"/>
        <v>565.1459999999998</v>
      </c>
      <c r="BM26" s="556" t="s">
        <v>984</v>
      </c>
      <c r="BN26" s="36" t="s">
        <v>62</v>
      </c>
      <c r="BO26" s="35" t="s">
        <v>58</v>
      </c>
      <c r="BP26" s="548">
        <v>0.05858</v>
      </c>
      <c r="BQ26" s="34">
        <v>3</v>
      </c>
      <c r="BR26" s="104" t="e">
        <f>#REF!</f>
        <v>#REF!</v>
      </c>
      <c r="BS26" s="34">
        <v>3</v>
      </c>
      <c r="BT26" s="334">
        <f t="shared" si="29"/>
        <v>56.514599999999994</v>
      </c>
      <c r="BU26" s="334">
        <f t="shared" si="30"/>
        <v>376.76399999999995</v>
      </c>
      <c r="BV26" s="334">
        <f t="shared" si="31"/>
        <v>376.76399999999995</v>
      </c>
      <c r="BW26" s="712" t="s">
        <v>1067</v>
      </c>
      <c r="BX26" s="334"/>
      <c r="BY26" s="36" t="s">
        <v>59</v>
      </c>
      <c r="BZ26" s="37" t="s">
        <v>60</v>
      </c>
      <c r="CA26" s="548">
        <v>0.05782</v>
      </c>
      <c r="CB26" s="34">
        <v>1</v>
      </c>
      <c r="CC26" s="104" t="e">
        <f>#REF!</f>
        <v>#REF!</v>
      </c>
      <c r="CD26" s="104" t="e">
        <f t="shared" si="24"/>
        <v>#REF!</v>
      </c>
      <c r="CE26" s="334">
        <f t="shared" si="32"/>
        <v>56.514599999999994</v>
      </c>
      <c r="CF26" s="334">
        <f t="shared" si="33"/>
        <v>376.76399999999995</v>
      </c>
      <c r="CG26" s="334">
        <f t="shared" si="34"/>
        <v>376.76399999999995</v>
      </c>
      <c r="CH26" s="33" t="s">
        <v>62</v>
      </c>
      <c r="CI26" s="35" t="s">
        <v>60</v>
      </c>
      <c r="CJ26" s="545">
        <f t="shared" si="22"/>
        <v>0.1164</v>
      </c>
      <c r="CK26" s="333">
        <f t="shared" si="35"/>
        <v>470.9549999999999</v>
      </c>
      <c r="CL26" s="506">
        <f>0.03*AK26</f>
        <v>282.5729999999999</v>
      </c>
      <c r="CM26" s="35" t="s">
        <v>60</v>
      </c>
      <c r="CN26" s="37">
        <v>1986</v>
      </c>
      <c r="CO26" s="37">
        <v>930</v>
      </c>
      <c r="CP26" s="34">
        <v>0</v>
      </c>
      <c r="CQ26" s="36" t="s">
        <v>61</v>
      </c>
      <c r="CR26" s="135" t="s">
        <v>60</v>
      </c>
      <c r="CS26" s="542">
        <v>3.4</v>
      </c>
      <c r="CT26" s="561">
        <v>0.873</v>
      </c>
      <c r="CU26" s="32" t="s">
        <v>878</v>
      </c>
      <c r="CV26" s="135" t="e">
        <f>#REF!</f>
        <v>#REF!</v>
      </c>
      <c r="CW26" s="676">
        <v>3</v>
      </c>
      <c r="CX26" s="33">
        <v>3</v>
      </c>
      <c r="CY26" s="32">
        <v>1</v>
      </c>
      <c r="CZ26" s="32">
        <v>1</v>
      </c>
      <c r="DA26" s="32" t="s">
        <v>486</v>
      </c>
      <c r="DB26" s="724">
        <v>1</v>
      </c>
      <c r="DC26" s="724"/>
      <c r="DD26" s="32">
        <v>1</v>
      </c>
      <c r="DE26" s="43"/>
      <c r="DF26" s="33"/>
      <c r="DG26" s="556" t="s">
        <v>1009</v>
      </c>
      <c r="DH26" s="684">
        <v>43602</v>
      </c>
      <c r="DI26" s="39" t="e">
        <f t="shared" si="25"/>
        <v>#REF!</v>
      </c>
    </row>
    <row r="27" spans="1:113" ht="27.75" customHeight="1" thickBot="1">
      <c r="A27" s="129">
        <f t="shared" si="26"/>
        <v>24</v>
      </c>
      <c r="B27" s="38" t="s">
        <v>52</v>
      </c>
      <c r="C27" s="39" t="s">
        <v>66</v>
      </c>
      <c r="D27" s="40">
        <v>55</v>
      </c>
      <c r="E27" s="41" t="str">
        <f t="shared" si="7"/>
        <v>Кирова д.55</v>
      </c>
      <c r="F27" s="31" t="s">
        <v>53</v>
      </c>
      <c r="G27" s="40" t="s">
        <v>54</v>
      </c>
      <c r="H27" s="32">
        <v>1980</v>
      </c>
      <c r="I27" s="184" t="s">
        <v>986</v>
      </c>
      <c r="J27" s="910" t="s">
        <v>1037</v>
      </c>
      <c r="K27" s="32" t="s">
        <v>115</v>
      </c>
      <c r="L27" s="556" t="s">
        <v>909</v>
      </c>
      <c r="M27" s="170" t="s">
        <v>569</v>
      </c>
      <c r="N27" s="176" t="s">
        <v>257</v>
      </c>
      <c r="O27" s="176">
        <v>1415.9</v>
      </c>
      <c r="P27" s="187">
        <v>1415.9</v>
      </c>
      <c r="Q27" s="35">
        <v>18</v>
      </c>
      <c r="R27" s="34">
        <v>20</v>
      </c>
      <c r="S27" s="34">
        <v>20</v>
      </c>
      <c r="T27" s="33">
        <v>20</v>
      </c>
      <c r="U27" s="132">
        <v>20</v>
      </c>
      <c r="V27" s="132">
        <v>10</v>
      </c>
      <c r="W27" s="132">
        <v>20</v>
      </c>
      <c r="X27" s="132">
        <v>30</v>
      </c>
      <c r="Y27" s="132">
        <v>20</v>
      </c>
      <c r="Z27" s="650">
        <v>33637</v>
      </c>
      <c r="AA27" s="596">
        <v>34149</v>
      </c>
      <c r="AB27" s="42">
        <v>4</v>
      </c>
      <c r="AC27" s="48">
        <v>0</v>
      </c>
      <c r="AD27" s="43">
        <v>70</v>
      </c>
      <c r="AE27" s="32">
        <f t="shared" si="8"/>
        <v>70</v>
      </c>
      <c r="AF27" s="637">
        <v>70</v>
      </c>
      <c r="AG27" s="43">
        <v>0</v>
      </c>
      <c r="AH27" s="556">
        <v>150</v>
      </c>
      <c r="AI27" s="556">
        <v>136</v>
      </c>
      <c r="AJ27" s="43">
        <v>5</v>
      </c>
      <c r="AK27" s="608">
        <f t="shared" si="9"/>
        <v>3616.1</v>
      </c>
      <c r="AL27" s="589">
        <f t="shared" si="10"/>
        <v>3351.1</v>
      </c>
      <c r="AM27" s="783">
        <v>3351.1</v>
      </c>
      <c r="AN27" s="168">
        <v>0</v>
      </c>
      <c r="AO27" s="44">
        <v>8.4</v>
      </c>
      <c r="AP27" s="45" t="s">
        <v>56</v>
      </c>
      <c r="AQ27" s="45">
        <v>256.6</v>
      </c>
      <c r="AR27" s="45" t="s">
        <v>56</v>
      </c>
      <c r="AS27" s="46" t="s">
        <v>56</v>
      </c>
      <c r="AT27" s="242">
        <f t="shared" si="11"/>
        <v>265</v>
      </c>
      <c r="AU27" s="242" t="e">
        <f>#REF!</f>
        <v>#REF!</v>
      </c>
      <c r="AV27" s="346" t="s">
        <v>56</v>
      </c>
      <c r="AW27" s="346">
        <v>31.3</v>
      </c>
      <c r="AX27" s="346" t="s">
        <v>56</v>
      </c>
      <c r="AY27" s="346" t="s">
        <v>56</v>
      </c>
      <c r="AZ27" s="346" t="s">
        <v>56</v>
      </c>
      <c r="BA27" s="243" t="e">
        <f t="shared" si="12"/>
        <v>#REF!</v>
      </c>
      <c r="BB27" s="255">
        <v>190</v>
      </c>
      <c r="BC27" s="256">
        <v>650</v>
      </c>
      <c r="BD27" s="257">
        <v>240</v>
      </c>
      <c r="BE27" s="256">
        <v>720</v>
      </c>
      <c r="BF27" s="254">
        <f t="shared" si="13"/>
        <v>1800</v>
      </c>
      <c r="BG27" s="35" t="s">
        <v>58</v>
      </c>
      <c r="BH27" s="34">
        <v>1</v>
      </c>
      <c r="BI27" s="104" t="e">
        <f>#REF!</f>
        <v>#REF!</v>
      </c>
      <c r="BJ27" s="34">
        <v>1</v>
      </c>
      <c r="BK27" s="334">
        <f t="shared" si="27"/>
        <v>904.025</v>
      </c>
      <c r="BL27" s="334">
        <f t="shared" si="28"/>
        <v>216.96599999999998</v>
      </c>
      <c r="BM27" s="556" t="s">
        <v>983</v>
      </c>
      <c r="BN27" s="36" t="s">
        <v>62</v>
      </c>
      <c r="BO27" s="35" t="s">
        <v>58</v>
      </c>
      <c r="BP27" s="548">
        <v>0.05858</v>
      </c>
      <c r="BQ27" s="34">
        <v>1</v>
      </c>
      <c r="BR27" s="104" t="e">
        <f>#REF!</f>
        <v>#REF!</v>
      </c>
      <c r="BS27" s="34">
        <v>1</v>
      </c>
      <c r="BT27" s="334">
        <f t="shared" si="29"/>
        <v>21.6966</v>
      </c>
      <c r="BU27" s="334">
        <f t="shared" si="30"/>
        <v>144.644</v>
      </c>
      <c r="BV27" s="334">
        <f t="shared" si="31"/>
        <v>144.644</v>
      </c>
      <c r="BW27" s="465"/>
      <c r="BX27" s="713" t="s">
        <v>1067</v>
      </c>
      <c r="BY27" s="36" t="s">
        <v>59</v>
      </c>
      <c r="BZ27" s="37" t="s">
        <v>60</v>
      </c>
      <c r="CA27" s="548">
        <v>0.05782</v>
      </c>
      <c r="CB27" s="34">
        <v>1</v>
      </c>
      <c r="CC27" s="104" t="e">
        <f>#REF!</f>
        <v>#REF!</v>
      </c>
      <c r="CD27" s="104" t="e">
        <f t="shared" si="24"/>
        <v>#REF!</v>
      </c>
      <c r="CE27" s="334">
        <f t="shared" si="32"/>
        <v>21.6966</v>
      </c>
      <c r="CF27" s="334">
        <f t="shared" si="33"/>
        <v>144.644</v>
      </c>
      <c r="CG27" s="334">
        <f t="shared" si="34"/>
        <v>144.644</v>
      </c>
      <c r="CH27" s="33" t="s">
        <v>62</v>
      </c>
      <c r="CI27" s="35" t="s">
        <v>60</v>
      </c>
      <c r="CJ27" s="545">
        <f t="shared" si="22"/>
        <v>0.1164</v>
      </c>
      <c r="CK27" s="333">
        <f t="shared" si="35"/>
        <v>180.805</v>
      </c>
      <c r="CL27" s="313" t="s">
        <v>56</v>
      </c>
      <c r="CM27" s="35" t="s">
        <v>60</v>
      </c>
      <c r="CN27" s="37">
        <v>1981</v>
      </c>
      <c r="CO27" s="37">
        <v>339</v>
      </c>
      <c r="CP27" s="34">
        <v>0</v>
      </c>
      <c r="CQ27" s="36" t="s">
        <v>61</v>
      </c>
      <c r="CR27" s="135" t="s">
        <v>60</v>
      </c>
      <c r="CS27" s="542">
        <v>3.4</v>
      </c>
      <c r="CT27" s="561">
        <v>0.873</v>
      </c>
      <c r="CU27" s="32" t="s">
        <v>878</v>
      </c>
      <c r="CV27" s="135" t="e">
        <f>#REF!</f>
        <v>#REF!</v>
      </c>
      <c r="CW27" s="676">
        <v>1</v>
      </c>
      <c r="CX27" s="33">
        <v>1</v>
      </c>
      <c r="CY27" s="32">
        <v>1</v>
      </c>
      <c r="CZ27" s="32">
        <v>1</v>
      </c>
      <c r="DA27" s="32" t="s">
        <v>486</v>
      </c>
      <c r="DB27" s="724">
        <v>1</v>
      </c>
      <c r="DC27" s="724"/>
      <c r="DD27" s="32">
        <v>1</v>
      </c>
      <c r="DE27" s="43"/>
      <c r="DF27" s="33" t="s">
        <v>1007</v>
      </c>
      <c r="DG27" s="556" t="s">
        <v>1008</v>
      </c>
      <c r="DH27" s="684">
        <v>43602</v>
      </c>
      <c r="DI27" s="39" t="e">
        <f t="shared" si="25"/>
        <v>#REF!</v>
      </c>
    </row>
    <row r="28" spans="1:113" ht="27.75" customHeight="1" thickBot="1">
      <c r="A28" s="129">
        <f t="shared" si="26"/>
        <v>25</v>
      </c>
      <c r="B28" s="38" t="s">
        <v>52</v>
      </c>
      <c r="C28" s="39" t="s">
        <v>66</v>
      </c>
      <c r="D28" s="40" t="s">
        <v>71</v>
      </c>
      <c r="E28" s="41" t="str">
        <f t="shared" si="7"/>
        <v>Кирова д.55а</v>
      </c>
      <c r="F28" s="31" t="s">
        <v>53</v>
      </c>
      <c r="G28" s="40" t="s">
        <v>54</v>
      </c>
      <c r="H28" s="32">
        <v>1978</v>
      </c>
      <c r="I28" s="184" t="s">
        <v>986</v>
      </c>
      <c r="J28" s="910" t="s">
        <v>1037</v>
      </c>
      <c r="K28" s="32" t="s">
        <v>114</v>
      </c>
      <c r="L28" s="556" t="s">
        <v>912</v>
      </c>
      <c r="M28" s="739" t="s">
        <v>1077</v>
      </c>
      <c r="N28" s="176" t="s">
        <v>260</v>
      </c>
      <c r="O28" s="176">
        <v>1319.3</v>
      </c>
      <c r="P28" s="187">
        <v>974.5</v>
      </c>
      <c r="Q28" s="35">
        <v>12</v>
      </c>
      <c r="R28" s="34">
        <v>10</v>
      </c>
      <c r="S28" s="34">
        <v>10</v>
      </c>
      <c r="T28" s="33">
        <v>0</v>
      </c>
      <c r="U28" s="132">
        <v>10</v>
      </c>
      <c r="V28" s="132">
        <v>20</v>
      </c>
      <c r="W28" s="132">
        <v>20</v>
      </c>
      <c r="X28" s="132">
        <v>20</v>
      </c>
      <c r="Y28" s="132">
        <v>10</v>
      </c>
      <c r="Z28" s="650">
        <v>32618</v>
      </c>
      <c r="AA28" s="596">
        <v>33909</v>
      </c>
      <c r="AB28" s="42">
        <v>4</v>
      </c>
      <c r="AC28" s="48">
        <v>0</v>
      </c>
      <c r="AD28" s="43">
        <v>70</v>
      </c>
      <c r="AE28" s="32">
        <f t="shared" si="8"/>
        <v>70</v>
      </c>
      <c r="AF28" s="637">
        <v>70</v>
      </c>
      <c r="AG28" s="43">
        <v>0</v>
      </c>
      <c r="AH28" s="43">
        <v>111</v>
      </c>
      <c r="AI28" s="43">
        <v>107</v>
      </c>
      <c r="AJ28" s="43">
        <v>5</v>
      </c>
      <c r="AK28" s="608">
        <f t="shared" si="9"/>
        <v>3623.1</v>
      </c>
      <c r="AL28" s="589">
        <f t="shared" si="10"/>
        <v>3349.1</v>
      </c>
      <c r="AM28" s="783">
        <v>3349.1</v>
      </c>
      <c r="AN28" s="168">
        <v>0</v>
      </c>
      <c r="AO28" s="44">
        <v>7.9</v>
      </c>
      <c r="AP28" s="45" t="s">
        <v>56</v>
      </c>
      <c r="AQ28" s="45">
        <v>266.1</v>
      </c>
      <c r="AR28" s="45" t="s">
        <v>56</v>
      </c>
      <c r="AS28" s="46" t="s">
        <v>56</v>
      </c>
      <c r="AT28" s="242">
        <f t="shared" si="11"/>
        <v>274</v>
      </c>
      <c r="AU28" s="242" t="e">
        <f>#REF!</f>
        <v>#REF!</v>
      </c>
      <c r="AV28" s="346" t="s">
        <v>56</v>
      </c>
      <c r="AW28" s="346">
        <v>16.8</v>
      </c>
      <c r="AX28" s="346" t="s">
        <v>56</v>
      </c>
      <c r="AY28" s="346" t="s">
        <v>56</v>
      </c>
      <c r="AZ28" s="346" t="s">
        <v>56</v>
      </c>
      <c r="BA28" s="243" t="e">
        <f t="shared" si="12"/>
        <v>#REF!</v>
      </c>
      <c r="BB28" s="255">
        <v>52</v>
      </c>
      <c r="BC28" s="256">
        <v>650</v>
      </c>
      <c r="BD28" s="257">
        <v>240</v>
      </c>
      <c r="BE28" s="256">
        <v>720</v>
      </c>
      <c r="BF28" s="254">
        <f t="shared" si="13"/>
        <v>1662</v>
      </c>
      <c r="BG28" s="35" t="s">
        <v>58</v>
      </c>
      <c r="BH28" s="34">
        <v>1</v>
      </c>
      <c r="BI28" s="104" t="e">
        <f>#REF!</f>
        <v>#REF!</v>
      </c>
      <c r="BJ28" s="34">
        <v>1</v>
      </c>
      <c r="BK28" s="334">
        <f t="shared" si="27"/>
        <v>905.775</v>
      </c>
      <c r="BL28" s="334">
        <f t="shared" si="28"/>
        <v>217.386</v>
      </c>
      <c r="BM28" s="556" t="s">
        <v>983</v>
      </c>
      <c r="BN28" s="36" t="s">
        <v>69</v>
      </c>
      <c r="BO28" s="35" t="s">
        <v>58</v>
      </c>
      <c r="BP28" s="548">
        <v>0.05858</v>
      </c>
      <c r="BQ28" s="34">
        <v>1</v>
      </c>
      <c r="BR28" s="104" t="e">
        <f>#REF!</f>
        <v>#REF!</v>
      </c>
      <c r="BS28" s="34">
        <v>1</v>
      </c>
      <c r="BT28" s="334">
        <f t="shared" si="29"/>
        <v>21.738599999999998</v>
      </c>
      <c r="BU28" s="334">
        <f t="shared" si="30"/>
        <v>144.924</v>
      </c>
      <c r="BV28" s="334">
        <f t="shared" si="31"/>
        <v>144.924</v>
      </c>
      <c r="BW28" s="716"/>
      <c r="BX28" s="715" t="s">
        <v>1067</v>
      </c>
      <c r="BY28" s="296" t="s">
        <v>59</v>
      </c>
      <c r="BZ28" s="37" t="s">
        <v>60</v>
      </c>
      <c r="CA28" s="548">
        <v>0.05782</v>
      </c>
      <c r="CB28" s="34">
        <v>1</v>
      </c>
      <c r="CC28" s="104" t="e">
        <f>#REF!</f>
        <v>#REF!</v>
      </c>
      <c r="CD28" s="104" t="e">
        <f t="shared" si="24"/>
        <v>#REF!</v>
      </c>
      <c r="CE28" s="334">
        <f t="shared" si="32"/>
        <v>21.738599999999998</v>
      </c>
      <c r="CF28" s="334">
        <f t="shared" si="33"/>
        <v>144.924</v>
      </c>
      <c r="CG28" s="334">
        <f t="shared" si="34"/>
        <v>144.924</v>
      </c>
      <c r="CH28" s="33" t="s">
        <v>62</v>
      </c>
      <c r="CI28" s="35" t="s">
        <v>60</v>
      </c>
      <c r="CJ28" s="545">
        <f t="shared" si="22"/>
        <v>0.1164</v>
      </c>
      <c r="CK28" s="333">
        <f t="shared" si="35"/>
        <v>181.155</v>
      </c>
      <c r="CL28" s="313" t="s">
        <v>56</v>
      </c>
      <c r="CM28" s="35" t="s">
        <v>60</v>
      </c>
      <c r="CN28" s="37">
        <v>1978</v>
      </c>
      <c r="CO28" s="37">
        <v>338</v>
      </c>
      <c r="CP28" s="34">
        <v>0</v>
      </c>
      <c r="CQ28" s="36" t="s">
        <v>61</v>
      </c>
      <c r="CR28" s="135" t="s">
        <v>60</v>
      </c>
      <c r="CS28" s="542">
        <v>2.4</v>
      </c>
      <c r="CT28" s="561">
        <v>0.474</v>
      </c>
      <c r="CU28" s="32" t="s">
        <v>878</v>
      </c>
      <c r="CV28" s="135" t="e">
        <f>#REF!</f>
        <v>#REF!</v>
      </c>
      <c r="CW28" s="676">
        <v>1</v>
      </c>
      <c r="CX28" s="33">
        <v>1</v>
      </c>
      <c r="CY28" s="32">
        <v>1</v>
      </c>
      <c r="CZ28" s="32">
        <v>1</v>
      </c>
      <c r="DA28" s="32" t="s">
        <v>486</v>
      </c>
      <c r="DB28" s="724">
        <v>1</v>
      </c>
      <c r="DC28" s="724"/>
      <c r="DD28" s="32">
        <v>1</v>
      </c>
      <c r="DE28" s="43"/>
      <c r="DF28" s="33"/>
      <c r="DG28" s="730" t="s">
        <v>1008</v>
      </c>
      <c r="DH28" s="683">
        <v>43936</v>
      </c>
      <c r="DI28" s="39" t="e">
        <f t="shared" si="25"/>
        <v>#REF!</v>
      </c>
    </row>
    <row r="29" spans="1:113" s="73" customFormat="1" ht="27.75" customHeight="1" thickBot="1">
      <c r="A29" s="228">
        <f t="shared" si="26"/>
        <v>26</v>
      </c>
      <c r="B29" s="113" t="s">
        <v>52</v>
      </c>
      <c r="C29" s="161" t="s">
        <v>66</v>
      </c>
      <c r="D29" s="115">
        <v>57</v>
      </c>
      <c r="E29" s="229" t="str">
        <f t="shared" si="7"/>
        <v>Кирова д.57</v>
      </c>
      <c r="F29" s="117" t="s">
        <v>53</v>
      </c>
      <c r="G29" s="115" t="s">
        <v>54</v>
      </c>
      <c r="H29" s="127">
        <v>1971</v>
      </c>
      <c r="I29" s="889" t="s">
        <v>986</v>
      </c>
      <c r="J29" s="910" t="s">
        <v>1107</v>
      </c>
      <c r="K29" s="127" t="s">
        <v>116</v>
      </c>
      <c r="L29" s="671" t="s">
        <v>910</v>
      </c>
      <c r="M29" s="172" t="s">
        <v>570</v>
      </c>
      <c r="N29" s="771" t="s">
        <v>258</v>
      </c>
      <c r="O29" s="771">
        <v>1046</v>
      </c>
      <c r="P29" s="187">
        <v>974.5</v>
      </c>
      <c r="Q29" s="35">
        <v>20</v>
      </c>
      <c r="R29" s="34">
        <v>20</v>
      </c>
      <c r="S29" s="34">
        <v>20</v>
      </c>
      <c r="T29" s="33">
        <v>20</v>
      </c>
      <c r="U29" s="33">
        <v>20</v>
      </c>
      <c r="V29" s="33">
        <v>20</v>
      </c>
      <c r="W29" s="33">
        <v>20</v>
      </c>
      <c r="X29" s="33">
        <v>20</v>
      </c>
      <c r="Y29" s="102">
        <v>20</v>
      </c>
      <c r="Z29" s="687">
        <v>31797</v>
      </c>
      <c r="AA29" s="596">
        <v>33857</v>
      </c>
      <c r="AB29" s="42">
        <v>4</v>
      </c>
      <c r="AC29" s="48">
        <v>0</v>
      </c>
      <c r="AD29" s="127">
        <v>70</v>
      </c>
      <c r="AE29" s="127">
        <f t="shared" si="8"/>
        <v>70</v>
      </c>
      <c r="AF29" s="636">
        <v>69</v>
      </c>
      <c r="AG29" s="127">
        <v>1</v>
      </c>
      <c r="AH29" s="671">
        <v>129</v>
      </c>
      <c r="AI29" s="671">
        <v>124</v>
      </c>
      <c r="AJ29" s="127">
        <v>5</v>
      </c>
      <c r="AK29" s="608">
        <f t="shared" si="9"/>
        <v>3590.5</v>
      </c>
      <c r="AL29" s="608">
        <f t="shared" si="10"/>
        <v>3324</v>
      </c>
      <c r="AM29" s="783">
        <f>3277.1-3</f>
        <v>3274.1</v>
      </c>
      <c r="AN29" s="168">
        <v>49.9</v>
      </c>
      <c r="AO29" s="890">
        <v>7</v>
      </c>
      <c r="AP29" s="599" t="s">
        <v>56</v>
      </c>
      <c r="AQ29" s="599">
        <v>259.5</v>
      </c>
      <c r="AR29" s="599" t="s">
        <v>56</v>
      </c>
      <c r="AS29" s="891" t="s">
        <v>56</v>
      </c>
      <c r="AT29" s="892">
        <f t="shared" si="11"/>
        <v>266.5</v>
      </c>
      <c r="AU29" s="892" t="e">
        <f>#REF!</f>
        <v>#REF!</v>
      </c>
      <c r="AV29" s="893" t="s">
        <v>56</v>
      </c>
      <c r="AW29" s="893">
        <v>8.6</v>
      </c>
      <c r="AX29" s="893" t="s">
        <v>56</v>
      </c>
      <c r="AY29" s="893" t="s">
        <v>56</v>
      </c>
      <c r="AZ29" s="893" t="s">
        <v>56</v>
      </c>
      <c r="BA29" s="894" t="e">
        <f t="shared" si="12"/>
        <v>#REF!</v>
      </c>
      <c r="BB29" s="895">
        <v>52</v>
      </c>
      <c r="BC29" s="896">
        <v>450</v>
      </c>
      <c r="BD29" s="127">
        <v>240</v>
      </c>
      <c r="BE29" s="896">
        <v>900</v>
      </c>
      <c r="BF29" s="897">
        <f t="shared" si="13"/>
        <v>1642</v>
      </c>
      <c r="BG29" s="35" t="s">
        <v>58</v>
      </c>
      <c r="BH29" s="34">
        <v>1</v>
      </c>
      <c r="BI29" s="34" t="e">
        <f>#REF!</f>
        <v>#REF!</v>
      </c>
      <c r="BJ29" s="34">
        <v>1</v>
      </c>
      <c r="BK29" s="674">
        <f t="shared" si="27"/>
        <v>897.625</v>
      </c>
      <c r="BL29" s="674">
        <f t="shared" si="28"/>
        <v>215.42999999999998</v>
      </c>
      <c r="BM29" s="671" t="s">
        <v>983</v>
      </c>
      <c r="BN29" s="36" t="s">
        <v>62</v>
      </c>
      <c r="BO29" s="35" t="s">
        <v>58</v>
      </c>
      <c r="BP29" s="548">
        <v>0.05858</v>
      </c>
      <c r="BQ29" s="34">
        <v>1</v>
      </c>
      <c r="BR29" s="34" t="e">
        <f>#REF!</f>
        <v>#REF!</v>
      </c>
      <c r="BS29" s="34">
        <v>1</v>
      </c>
      <c r="BT29" s="674">
        <f t="shared" si="29"/>
        <v>21.543</v>
      </c>
      <c r="BU29" s="674">
        <f t="shared" si="30"/>
        <v>143.62</v>
      </c>
      <c r="BV29" s="674">
        <f t="shared" si="31"/>
        <v>143.62</v>
      </c>
      <c r="BW29" s="898"/>
      <c r="BX29" s="899" t="s">
        <v>1067</v>
      </c>
      <c r="BY29" s="296" t="s">
        <v>70</v>
      </c>
      <c r="BZ29" s="37" t="s">
        <v>60</v>
      </c>
      <c r="CA29" s="548">
        <v>0.05782</v>
      </c>
      <c r="CB29" s="34">
        <v>1</v>
      </c>
      <c r="CC29" s="34" t="e">
        <f>#REF!</f>
        <v>#REF!</v>
      </c>
      <c r="CD29" s="34" t="e">
        <f t="shared" si="24"/>
        <v>#REF!</v>
      </c>
      <c r="CE29" s="674">
        <f t="shared" si="32"/>
        <v>21.543</v>
      </c>
      <c r="CF29" s="674">
        <f t="shared" si="33"/>
        <v>143.62</v>
      </c>
      <c r="CG29" s="674">
        <f t="shared" si="34"/>
        <v>143.62</v>
      </c>
      <c r="CH29" s="33" t="s">
        <v>62</v>
      </c>
      <c r="CI29" s="35" t="s">
        <v>60</v>
      </c>
      <c r="CJ29" s="548">
        <f t="shared" si="22"/>
        <v>0.1164</v>
      </c>
      <c r="CK29" s="900">
        <f t="shared" si="35"/>
        <v>179.525</v>
      </c>
      <c r="CL29" s="314" t="s">
        <v>56</v>
      </c>
      <c r="CM29" s="35" t="s">
        <v>60</v>
      </c>
      <c r="CN29" s="37">
        <v>1973</v>
      </c>
      <c r="CO29" s="37">
        <v>325</v>
      </c>
      <c r="CP29" s="34">
        <v>0</v>
      </c>
      <c r="CQ29" s="36" t="s">
        <v>61</v>
      </c>
      <c r="CR29" s="37" t="s">
        <v>60</v>
      </c>
      <c r="CS29" s="740">
        <v>3.4</v>
      </c>
      <c r="CT29" s="741">
        <v>0.873</v>
      </c>
      <c r="CU29" s="127" t="s">
        <v>878</v>
      </c>
      <c r="CV29" s="37" t="e">
        <f>#REF!</f>
        <v>#REF!</v>
      </c>
      <c r="CW29" s="33">
        <v>1</v>
      </c>
      <c r="CX29" s="33">
        <v>1</v>
      </c>
      <c r="CY29" s="127">
        <v>1</v>
      </c>
      <c r="CZ29" s="127">
        <v>1</v>
      </c>
      <c r="DA29" s="127" t="s">
        <v>486</v>
      </c>
      <c r="DB29" s="730">
        <v>1</v>
      </c>
      <c r="DC29" s="730"/>
      <c r="DD29" s="127">
        <v>1</v>
      </c>
      <c r="DE29" s="127"/>
      <c r="DF29" s="33"/>
      <c r="DG29" s="730" t="s">
        <v>1009</v>
      </c>
      <c r="DH29" s="683">
        <v>43936</v>
      </c>
      <c r="DI29" s="161" t="e">
        <f t="shared" si="25"/>
        <v>#REF!</v>
      </c>
    </row>
    <row r="30" spans="1:113" ht="27.75" customHeight="1" thickBot="1">
      <c r="A30" s="129">
        <f t="shared" si="26"/>
        <v>27</v>
      </c>
      <c r="B30" s="38" t="s">
        <v>52</v>
      </c>
      <c r="C30" s="39" t="s">
        <v>66</v>
      </c>
      <c r="D30" s="40">
        <v>61</v>
      </c>
      <c r="E30" s="41" t="str">
        <f t="shared" si="7"/>
        <v>Кирова д.61</v>
      </c>
      <c r="F30" s="31" t="s">
        <v>53</v>
      </c>
      <c r="G30" s="40" t="s">
        <v>54</v>
      </c>
      <c r="H30" s="32">
        <v>1970</v>
      </c>
      <c r="I30" s="184" t="s">
        <v>986</v>
      </c>
      <c r="J30" s="910" t="s">
        <v>1037</v>
      </c>
      <c r="K30" s="32" t="s">
        <v>117</v>
      </c>
      <c r="L30" s="556" t="s">
        <v>911</v>
      </c>
      <c r="M30" s="170" t="s">
        <v>571</v>
      </c>
      <c r="N30" s="176" t="s">
        <v>259</v>
      </c>
      <c r="O30" s="176">
        <v>1306.8</v>
      </c>
      <c r="P30" s="187">
        <v>1306.8</v>
      </c>
      <c r="Q30" s="35">
        <v>23</v>
      </c>
      <c r="R30" s="34">
        <v>20</v>
      </c>
      <c r="S30" s="34">
        <v>20</v>
      </c>
      <c r="T30" s="33">
        <v>20</v>
      </c>
      <c r="U30" s="33">
        <v>20</v>
      </c>
      <c r="V30" s="33">
        <v>20</v>
      </c>
      <c r="W30" s="33">
        <v>20</v>
      </c>
      <c r="X30" s="33">
        <v>20</v>
      </c>
      <c r="Y30" s="132">
        <v>30</v>
      </c>
      <c r="Z30" s="650">
        <v>31141</v>
      </c>
      <c r="AA30" s="596">
        <v>34156</v>
      </c>
      <c r="AB30" s="42">
        <v>6</v>
      </c>
      <c r="AC30" s="48">
        <v>0</v>
      </c>
      <c r="AD30" s="43">
        <v>99</v>
      </c>
      <c r="AE30" s="32">
        <f t="shared" si="8"/>
        <v>101</v>
      </c>
      <c r="AF30" s="637">
        <v>99</v>
      </c>
      <c r="AG30" s="43">
        <v>2</v>
      </c>
      <c r="AH30" s="556">
        <v>186</v>
      </c>
      <c r="AI30" s="556">
        <v>184</v>
      </c>
      <c r="AJ30" s="43">
        <v>5</v>
      </c>
      <c r="AK30" s="608">
        <f t="shared" si="9"/>
        <v>5203.2</v>
      </c>
      <c r="AL30" s="589">
        <f t="shared" si="10"/>
        <v>4809.7</v>
      </c>
      <c r="AM30" s="783">
        <v>4436.3</v>
      </c>
      <c r="AN30" s="168">
        <v>373.4</v>
      </c>
      <c r="AO30" s="44">
        <v>10.1</v>
      </c>
      <c r="AP30" s="45" t="s">
        <v>56</v>
      </c>
      <c r="AQ30" s="45">
        <v>383.4</v>
      </c>
      <c r="AR30" s="45" t="s">
        <v>56</v>
      </c>
      <c r="AS30" s="46" t="s">
        <v>56</v>
      </c>
      <c r="AT30" s="242">
        <f t="shared" si="11"/>
        <v>393.5</v>
      </c>
      <c r="AU30" s="242" t="e">
        <f>#REF!</f>
        <v>#REF!</v>
      </c>
      <c r="AV30" s="346" t="s">
        <v>56</v>
      </c>
      <c r="AW30" s="346">
        <v>17.6</v>
      </c>
      <c r="AX30" s="346" t="s">
        <v>56</v>
      </c>
      <c r="AY30" s="346" t="s">
        <v>56</v>
      </c>
      <c r="AZ30" s="346" t="s">
        <v>56</v>
      </c>
      <c r="BA30" s="243" t="e">
        <f t="shared" si="12"/>
        <v>#REF!</v>
      </c>
      <c r="BB30" s="255">
        <v>126</v>
      </c>
      <c r="BC30" s="256">
        <v>650</v>
      </c>
      <c r="BD30" s="257">
        <v>300</v>
      </c>
      <c r="BE30" s="256">
        <v>400</v>
      </c>
      <c r="BF30" s="254">
        <f t="shared" si="13"/>
        <v>1476</v>
      </c>
      <c r="BG30" s="35" t="s">
        <v>58</v>
      </c>
      <c r="BH30" s="34">
        <v>1</v>
      </c>
      <c r="BI30" s="104" t="e">
        <f>#REF!</f>
        <v>#REF!</v>
      </c>
      <c r="BJ30" s="34">
        <v>1</v>
      </c>
      <c r="BK30" s="334">
        <f t="shared" si="27"/>
        <v>1300.8</v>
      </c>
      <c r="BL30" s="334">
        <f t="shared" si="28"/>
        <v>312.19199999999995</v>
      </c>
      <c r="BM30" s="556" t="s">
        <v>983</v>
      </c>
      <c r="BN30" s="36" t="s">
        <v>59</v>
      </c>
      <c r="BO30" s="35" t="s">
        <v>58</v>
      </c>
      <c r="BP30" s="548">
        <v>0.05858</v>
      </c>
      <c r="BQ30" s="34">
        <v>1</v>
      </c>
      <c r="BR30" s="104" t="e">
        <f>#REF!</f>
        <v>#REF!</v>
      </c>
      <c r="BS30" s="34">
        <v>1</v>
      </c>
      <c r="BT30" s="334">
        <f t="shared" si="29"/>
        <v>31.2192</v>
      </c>
      <c r="BU30" s="334">
        <f t="shared" si="30"/>
        <v>208.128</v>
      </c>
      <c r="BV30" s="334">
        <f t="shared" si="31"/>
        <v>208.128</v>
      </c>
      <c r="BW30" s="716"/>
      <c r="BX30" s="715" t="s">
        <v>1067</v>
      </c>
      <c r="BY30" s="296" t="s">
        <v>59</v>
      </c>
      <c r="BZ30" s="37" t="s">
        <v>60</v>
      </c>
      <c r="CA30" s="548">
        <v>0.05782</v>
      </c>
      <c r="CB30" s="34">
        <v>1</v>
      </c>
      <c r="CC30" s="104" t="e">
        <f>#REF!</f>
        <v>#REF!</v>
      </c>
      <c r="CD30" s="104" t="e">
        <f t="shared" si="24"/>
        <v>#REF!</v>
      </c>
      <c r="CE30" s="334">
        <f t="shared" si="32"/>
        <v>31.2192</v>
      </c>
      <c r="CF30" s="334">
        <f t="shared" si="33"/>
        <v>208.128</v>
      </c>
      <c r="CG30" s="334">
        <f t="shared" si="34"/>
        <v>208.128</v>
      </c>
      <c r="CH30" s="33" t="s">
        <v>62</v>
      </c>
      <c r="CI30" s="35" t="s">
        <v>60</v>
      </c>
      <c r="CJ30" s="545">
        <f t="shared" si="22"/>
        <v>0.1164</v>
      </c>
      <c r="CK30" s="333">
        <f t="shared" si="35"/>
        <v>260.16</v>
      </c>
      <c r="CL30" s="313" t="s">
        <v>56</v>
      </c>
      <c r="CM30" s="35" t="s">
        <v>60</v>
      </c>
      <c r="CN30" s="37">
        <v>1974</v>
      </c>
      <c r="CO30" s="37">
        <v>343</v>
      </c>
      <c r="CP30" s="34">
        <v>0</v>
      </c>
      <c r="CQ30" s="36" t="s">
        <v>61</v>
      </c>
      <c r="CR30" s="135" t="s">
        <v>60</v>
      </c>
      <c r="CS30" s="542">
        <v>3.4</v>
      </c>
      <c r="CT30" s="560">
        <v>0.873</v>
      </c>
      <c r="CU30" s="32" t="s">
        <v>878</v>
      </c>
      <c r="CV30" s="135" t="e">
        <f>#REF!</f>
        <v>#REF!</v>
      </c>
      <c r="CW30" s="676">
        <v>2</v>
      </c>
      <c r="CX30" s="33">
        <v>2</v>
      </c>
      <c r="CY30" s="32">
        <v>1</v>
      </c>
      <c r="CZ30" s="32">
        <v>1</v>
      </c>
      <c r="DA30" s="32" t="s">
        <v>486</v>
      </c>
      <c r="DB30" s="724">
        <v>1</v>
      </c>
      <c r="DC30" s="724"/>
      <c r="DD30" s="32">
        <v>1</v>
      </c>
      <c r="DE30" s="43"/>
      <c r="DF30" s="33"/>
      <c r="DG30" s="730" t="s">
        <v>1008</v>
      </c>
      <c r="DH30" s="683">
        <v>43936</v>
      </c>
      <c r="DI30" s="39" t="e">
        <f t="shared" si="25"/>
        <v>#REF!</v>
      </c>
    </row>
    <row r="31" spans="1:113" ht="27.75" customHeight="1" thickBot="1">
      <c r="A31" s="129">
        <f t="shared" si="26"/>
        <v>28</v>
      </c>
      <c r="B31" s="38" t="s">
        <v>52</v>
      </c>
      <c r="C31" s="39" t="s">
        <v>72</v>
      </c>
      <c r="D31" s="40">
        <v>12</v>
      </c>
      <c r="E31" s="41" t="str">
        <f t="shared" si="7"/>
        <v>Красногвардейская д.12</v>
      </c>
      <c r="F31" s="31" t="s">
        <v>53</v>
      </c>
      <c r="G31" s="40" t="s">
        <v>54</v>
      </c>
      <c r="H31" s="32">
        <v>1978</v>
      </c>
      <c r="I31" s="184" t="s">
        <v>986</v>
      </c>
      <c r="J31" s="910" t="s">
        <v>1037</v>
      </c>
      <c r="K31" s="32" t="s">
        <v>129</v>
      </c>
      <c r="L31" s="556" t="s">
        <v>914</v>
      </c>
      <c r="M31" s="170" t="s">
        <v>573</v>
      </c>
      <c r="N31" s="176" t="s">
        <v>262</v>
      </c>
      <c r="O31" s="176">
        <v>931.7</v>
      </c>
      <c r="P31" s="187">
        <v>934.5</v>
      </c>
      <c r="Q31" s="35">
        <v>24</v>
      </c>
      <c r="R31" s="34">
        <v>15</v>
      </c>
      <c r="S31" s="34">
        <v>15</v>
      </c>
      <c r="T31" s="33">
        <v>15</v>
      </c>
      <c r="U31" s="132">
        <v>10</v>
      </c>
      <c r="V31" s="132">
        <v>15</v>
      </c>
      <c r="W31" s="132">
        <v>20</v>
      </c>
      <c r="X31" s="132">
        <v>10</v>
      </c>
      <c r="Y31" s="132">
        <v>60</v>
      </c>
      <c r="Z31" s="650">
        <v>40260</v>
      </c>
      <c r="AA31" s="596">
        <v>34018</v>
      </c>
      <c r="AB31" s="42">
        <v>4</v>
      </c>
      <c r="AC31" s="48">
        <v>0</v>
      </c>
      <c r="AD31" s="43">
        <v>70</v>
      </c>
      <c r="AE31" s="32">
        <f t="shared" si="8"/>
        <v>70</v>
      </c>
      <c r="AF31" s="637">
        <v>70</v>
      </c>
      <c r="AG31" s="43">
        <v>0</v>
      </c>
      <c r="AH31" s="43">
        <v>130</v>
      </c>
      <c r="AI31" s="43">
        <v>130</v>
      </c>
      <c r="AJ31" s="43">
        <v>5</v>
      </c>
      <c r="AK31" s="608">
        <f t="shared" si="9"/>
        <v>3660.2</v>
      </c>
      <c r="AL31" s="589">
        <f t="shared" si="10"/>
        <v>3378.2</v>
      </c>
      <c r="AM31" s="783">
        <v>3378.2</v>
      </c>
      <c r="AN31" s="168">
        <v>0</v>
      </c>
      <c r="AO31" s="44">
        <v>8.7</v>
      </c>
      <c r="AP31" s="45" t="s">
        <v>56</v>
      </c>
      <c r="AQ31" s="45">
        <v>273.3</v>
      </c>
      <c r="AR31" s="45" t="s">
        <v>56</v>
      </c>
      <c r="AS31" s="46" t="s">
        <v>56</v>
      </c>
      <c r="AT31" s="242">
        <f t="shared" si="11"/>
        <v>282</v>
      </c>
      <c r="AU31" s="242" t="e">
        <f>#REF!</f>
        <v>#REF!</v>
      </c>
      <c r="AV31" s="346" t="s">
        <v>56</v>
      </c>
      <c r="AW31" s="346">
        <v>15.9</v>
      </c>
      <c r="AX31" s="346" t="s">
        <v>56</v>
      </c>
      <c r="AY31" s="346" t="s">
        <v>56</v>
      </c>
      <c r="AZ31" s="346" t="s">
        <v>56</v>
      </c>
      <c r="BA31" s="243" t="e">
        <f t="shared" si="12"/>
        <v>#REF!</v>
      </c>
      <c r="BB31" s="255">
        <v>72</v>
      </c>
      <c r="BC31" s="256">
        <v>700</v>
      </c>
      <c r="BD31" s="257">
        <v>350</v>
      </c>
      <c r="BE31" s="256">
        <v>100</v>
      </c>
      <c r="BF31" s="254">
        <f t="shared" si="13"/>
        <v>1222</v>
      </c>
      <c r="BG31" s="35" t="s">
        <v>58</v>
      </c>
      <c r="BH31" s="34">
        <v>1</v>
      </c>
      <c r="BI31" s="104" t="e">
        <f>#REF!</f>
        <v>#REF!</v>
      </c>
      <c r="BJ31" s="34">
        <v>1</v>
      </c>
      <c r="BK31" s="334">
        <f t="shared" si="27"/>
        <v>915.05</v>
      </c>
      <c r="BL31" s="334">
        <f t="shared" si="28"/>
        <v>219.612</v>
      </c>
      <c r="BM31" s="556" t="s">
        <v>983</v>
      </c>
      <c r="BN31" s="36" t="s">
        <v>62</v>
      </c>
      <c r="BO31" s="35" t="s">
        <v>58</v>
      </c>
      <c r="BP31" s="548">
        <v>0.05858</v>
      </c>
      <c r="BQ31" s="34">
        <v>1</v>
      </c>
      <c r="BR31" s="104" t="e">
        <f>#REF!</f>
        <v>#REF!</v>
      </c>
      <c r="BS31" s="34">
        <v>1</v>
      </c>
      <c r="BT31" s="334">
        <f t="shared" si="29"/>
        <v>21.961199999999998</v>
      </c>
      <c r="BU31" s="334">
        <f t="shared" si="30"/>
        <v>146.408</v>
      </c>
      <c r="BV31" s="334">
        <f t="shared" si="31"/>
        <v>146.408</v>
      </c>
      <c r="BW31" s="716"/>
      <c r="BX31" s="715" t="s">
        <v>1067</v>
      </c>
      <c r="BY31" s="296" t="s">
        <v>70</v>
      </c>
      <c r="BZ31" s="37" t="s">
        <v>60</v>
      </c>
      <c r="CA31" s="548">
        <v>0.05782</v>
      </c>
      <c r="CB31" s="34">
        <v>1</v>
      </c>
      <c r="CC31" s="104" t="e">
        <f>#REF!</f>
        <v>#REF!</v>
      </c>
      <c r="CD31" s="104" t="e">
        <f t="shared" si="24"/>
        <v>#REF!</v>
      </c>
      <c r="CE31" s="334">
        <f t="shared" si="32"/>
        <v>21.961199999999998</v>
      </c>
      <c r="CF31" s="334">
        <f t="shared" si="33"/>
        <v>146.408</v>
      </c>
      <c r="CG31" s="334">
        <f t="shared" si="34"/>
        <v>146.408</v>
      </c>
      <c r="CH31" s="33" t="s">
        <v>62</v>
      </c>
      <c r="CI31" s="35" t="s">
        <v>60</v>
      </c>
      <c r="CJ31" s="545">
        <f t="shared" si="22"/>
        <v>0.1164</v>
      </c>
      <c r="CK31" s="333">
        <f t="shared" si="35"/>
        <v>183.01</v>
      </c>
      <c r="CL31" s="313" t="s">
        <v>56</v>
      </c>
      <c r="CM31" s="35" t="s">
        <v>60</v>
      </c>
      <c r="CN31" s="37">
        <v>1978</v>
      </c>
      <c r="CO31" s="37">
        <v>339</v>
      </c>
      <c r="CP31" s="34">
        <v>0</v>
      </c>
      <c r="CQ31" s="36" t="s">
        <v>61</v>
      </c>
      <c r="CR31" s="135" t="s">
        <v>60</v>
      </c>
      <c r="CS31" s="542">
        <v>3.4</v>
      </c>
      <c r="CT31" s="561">
        <v>0.873</v>
      </c>
      <c r="CU31" s="32" t="s">
        <v>878</v>
      </c>
      <c r="CV31" s="135" t="e">
        <f>#REF!</f>
        <v>#REF!</v>
      </c>
      <c r="CW31" s="676">
        <v>1</v>
      </c>
      <c r="CX31" s="33">
        <v>1</v>
      </c>
      <c r="CY31" s="32">
        <v>1</v>
      </c>
      <c r="CZ31" s="32">
        <v>1</v>
      </c>
      <c r="DA31" s="32" t="s">
        <v>486</v>
      </c>
      <c r="DB31" s="724">
        <v>1</v>
      </c>
      <c r="DC31" s="724"/>
      <c r="DD31" s="32">
        <v>1</v>
      </c>
      <c r="DE31" s="43"/>
      <c r="DF31" s="33" t="s">
        <v>1006</v>
      </c>
      <c r="DG31" s="730" t="s">
        <v>1008</v>
      </c>
      <c r="DH31" s="683">
        <v>43936</v>
      </c>
      <c r="DI31" s="39" t="e">
        <f t="shared" si="25"/>
        <v>#REF!</v>
      </c>
    </row>
    <row r="32" spans="1:113" ht="27.75" customHeight="1" thickBot="1">
      <c r="A32" s="129">
        <f t="shared" si="26"/>
        <v>29</v>
      </c>
      <c r="B32" s="38" t="s">
        <v>52</v>
      </c>
      <c r="C32" s="39" t="s">
        <v>72</v>
      </c>
      <c r="D32" s="40">
        <v>5</v>
      </c>
      <c r="E32" s="41" t="str">
        <f t="shared" si="7"/>
        <v>Красногвардейская д.5</v>
      </c>
      <c r="F32" s="47" t="s">
        <v>53</v>
      </c>
      <c r="G32" s="40" t="s">
        <v>54</v>
      </c>
      <c r="H32" s="32">
        <v>1985</v>
      </c>
      <c r="I32" s="184" t="s">
        <v>986</v>
      </c>
      <c r="J32" s="910" t="s">
        <v>1037</v>
      </c>
      <c r="K32" s="32" t="s">
        <v>128</v>
      </c>
      <c r="L32" s="556" t="s">
        <v>913</v>
      </c>
      <c r="M32" s="170" t="s">
        <v>572</v>
      </c>
      <c r="N32" s="176" t="s">
        <v>261</v>
      </c>
      <c r="O32" s="176">
        <v>1529.1</v>
      </c>
      <c r="P32" s="187">
        <v>1127.4</v>
      </c>
      <c r="Q32" s="35">
        <v>14</v>
      </c>
      <c r="R32" s="34">
        <v>10</v>
      </c>
      <c r="S32" s="34">
        <v>10</v>
      </c>
      <c r="T32" s="33">
        <v>10</v>
      </c>
      <c r="U32" s="132">
        <v>10</v>
      </c>
      <c r="V32" s="132">
        <v>20</v>
      </c>
      <c r="W32" s="132">
        <v>20</v>
      </c>
      <c r="X32" s="132">
        <v>20</v>
      </c>
      <c r="Y32" s="132">
        <v>20</v>
      </c>
      <c r="Z32" s="650">
        <v>33637</v>
      </c>
      <c r="AA32" s="596">
        <v>33975</v>
      </c>
      <c r="AB32" s="42">
        <v>6</v>
      </c>
      <c r="AC32" s="48">
        <v>0</v>
      </c>
      <c r="AD32" s="43">
        <v>90</v>
      </c>
      <c r="AE32" s="32">
        <f t="shared" si="8"/>
        <v>90</v>
      </c>
      <c r="AF32" s="637">
        <v>90</v>
      </c>
      <c r="AG32" s="43">
        <v>0</v>
      </c>
      <c r="AH32" s="43">
        <v>157</v>
      </c>
      <c r="AI32" s="43">
        <v>156</v>
      </c>
      <c r="AJ32" s="43">
        <v>5</v>
      </c>
      <c r="AK32" s="608">
        <f t="shared" si="9"/>
        <v>4643.5</v>
      </c>
      <c r="AL32" s="589">
        <f t="shared" si="10"/>
        <v>4175.5</v>
      </c>
      <c r="AM32" s="783">
        <v>4175.5</v>
      </c>
      <c r="AN32" s="168">
        <v>0</v>
      </c>
      <c r="AO32" s="44">
        <v>15.8</v>
      </c>
      <c r="AP32" s="45" t="s">
        <v>56</v>
      </c>
      <c r="AQ32" s="45">
        <v>452.2</v>
      </c>
      <c r="AR32" s="45" t="s">
        <v>56</v>
      </c>
      <c r="AS32" s="46" t="s">
        <v>56</v>
      </c>
      <c r="AT32" s="242">
        <f t="shared" si="11"/>
        <v>468</v>
      </c>
      <c r="AU32" s="242" t="e">
        <f>#REF!</f>
        <v>#REF!</v>
      </c>
      <c r="AV32" s="346" t="s">
        <v>56</v>
      </c>
      <c r="AW32" s="346">
        <v>57.4</v>
      </c>
      <c r="AX32" s="346" t="s">
        <v>56</v>
      </c>
      <c r="AY32" s="346" t="s">
        <v>56</v>
      </c>
      <c r="AZ32" s="346" t="s">
        <v>56</v>
      </c>
      <c r="BA32" s="243" t="e">
        <f t="shared" si="12"/>
        <v>#REF!</v>
      </c>
      <c r="BB32" s="255">
        <v>270</v>
      </c>
      <c r="BC32" s="256">
        <v>650</v>
      </c>
      <c r="BD32" s="257">
        <v>462</v>
      </c>
      <c r="BE32" s="256">
        <v>2000</v>
      </c>
      <c r="BF32" s="254">
        <f t="shared" si="13"/>
        <v>3382</v>
      </c>
      <c r="BG32" s="35" t="s">
        <v>58</v>
      </c>
      <c r="BH32" s="34">
        <v>1</v>
      </c>
      <c r="BI32" s="104" t="e">
        <f>#REF!</f>
        <v>#REF!</v>
      </c>
      <c r="BJ32" s="34">
        <v>1</v>
      </c>
      <c r="BK32" s="334">
        <f t="shared" si="27"/>
        <v>1160.875</v>
      </c>
      <c r="BL32" s="334">
        <f t="shared" si="28"/>
        <v>278.61</v>
      </c>
      <c r="BM32" s="556" t="s">
        <v>984</v>
      </c>
      <c r="BN32" s="36" t="s">
        <v>62</v>
      </c>
      <c r="BO32" s="35" t="s">
        <v>58</v>
      </c>
      <c r="BP32" s="548">
        <v>0.05858</v>
      </c>
      <c r="BQ32" s="34">
        <v>1</v>
      </c>
      <c r="BR32" s="104" t="e">
        <f>#REF!</f>
        <v>#REF!</v>
      </c>
      <c r="BS32" s="34">
        <v>1</v>
      </c>
      <c r="BT32" s="334">
        <f t="shared" si="29"/>
        <v>27.861</v>
      </c>
      <c r="BU32" s="334">
        <f t="shared" si="30"/>
        <v>185.74</v>
      </c>
      <c r="BV32" s="334">
        <f t="shared" si="31"/>
        <v>185.74</v>
      </c>
      <c r="BW32" s="715" t="s">
        <v>1067</v>
      </c>
      <c r="BX32" s="716"/>
      <c r="BY32" s="296" t="s">
        <v>70</v>
      </c>
      <c r="BZ32" s="37" t="s">
        <v>60</v>
      </c>
      <c r="CA32" s="548">
        <v>0.05782</v>
      </c>
      <c r="CB32" s="34">
        <v>1</v>
      </c>
      <c r="CC32" s="104" t="e">
        <f>#REF!</f>
        <v>#REF!</v>
      </c>
      <c r="CD32" s="104" t="e">
        <f t="shared" si="24"/>
        <v>#REF!</v>
      </c>
      <c r="CE32" s="334">
        <f t="shared" si="32"/>
        <v>27.861</v>
      </c>
      <c r="CF32" s="334">
        <f t="shared" si="33"/>
        <v>185.74</v>
      </c>
      <c r="CG32" s="334">
        <f t="shared" si="34"/>
        <v>185.74</v>
      </c>
      <c r="CH32" s="33" t="s">
        <v>62</v>
      </c>
      <c r="CI32" s="35" t="s">
        <v>60</v>
      </c>
      <c r="CJ32" s="545">
        <f t="shared" si="22"/>
        <v>0.1164</v>
      </c>
      <c r="CK32" s="333">
        <f t="shared" si="35"/>
        <v>232.175</v>
      </c>
      <c r="CL32" s="506">
        <f>0.03*AK32</f>
        <v>139.305</v>
      </c>
      <c r="CM32" s="35" t="s">
        <v>60</v>
      </c>
      <c r="CN32" s="37">
        <v>1985</v>
      </c>
      <c r="CO32" s="37">
        <v>546</v>
      </c>
      <c r="CP32" s="34">
        <v>0</v>
      </c>
      <c r="CQ32" s="36" t="s">
        <v>61</v>
      </c>
      <c r="CR32" s="135" t="s">
        <v>60</v>
      </c>
      <c r="CS32" s="542">
        <v>3.4</v>
      </c>
      <c r="CT32" s="561">
        <v>0.873</v>
      </c>
      <c r="CU32" s="32" t="s">
        <v>878</v>
      </c>
      <c r="CV32" s="135" t="e">
        <f>#REF!</f>
        <v>#REF!</v>
      </c>
      <c r="CW32" s="676">
        <v>2</v>
      </c>
      <c r="CX32" s="33">
        <v>2</v>
      </c>
      <c r="CY32" s="32">
        <v>1</v>
      </c>
      <c r="CZ32" s="32">
        <v>1</v>
      </c>
      <c r="DA32" s="32" t="s">
        <v>486</v>
      </c>
      <c r="DB32" s="724">
        <v>1</v>
      </c>
      <c r="DC32" s="724"/>
      <c r="DD32" s="32">
        <v>1</v>
      </c>
      <c r="DE32" s="43"/>
      <c r="DF32" s="33" t="s">
        <v>1007</v>
      </c>
      <c r="DG32" s="556" t="s">
        <v>1008</v>
      </c>
      <c r="DH32" s="683">
        <v>43486</v>
      </c>
      <c r="DI32" s="39" t="e">
        <f t="shared" si="25"/>
        <v>#REF!</v>
      </c>
    </row>
    <row r="33" spans="1:113" ht="27.75" customHeight="1" thickBot="1">
      <c r="A33" s="129">
        <f t="shared" si="26"/>
        <v>30</v>
      </c>
      <c r="B33" s="38" t="s">
        <v>52</v>
      </c>
      <c r="C33" s="39" t="s">
        <v>74</v>
      </c>
      <c r="D33" s="40">
        <v>1</v>
      </c>
      <c r="E33" s="41" t="str">
        <f t="shared" si="7"/>
        <v>Ленина д.1</v>
      </c>
      <c r="F33" s="31" t="s">
        <v>53</v>
      </c>
      <c r="G33" s="40" t="s">
        <v>54</v>
      </c>
      <c r="H33" s="32">
        <v>1958</v>
      </c>
      <c r="I33" s="184" t="s">
        <v>986</v>
      </c>
      <c r="J33" s="910" t="s">
        <v>1037</v>
      </c>
      <c r="K33" s="32" t="s">
        <v>130</v>
      </c>
      <c r="L33" s="32" t="s">
        <v>525</v>
      </c>
      <c r="M33" s="170" t="s">
        <v>574</v>
      </c>
      <c r="N33" s="176" t="s">
        <v>263</v>
      </c>
      <c r="O33" s="176">
        <v>1012.1</v>
      </c>
      <c r="P33" s="187">
        <v>1012.1</v>
      </c>
      <c r="Q33" s="35">
        <v>43</v>
      </c>
      <c r="R33" s="34">
        <v>40</v>
      </c>
      <c r="S33" s="34">
        <v>40</v>
      </c>
      <c r="T33" s="33">
        <v>30</v>
      </c>
      <c r="U33" s="132">
        <v>50</v>
      </c>
      <c r="V33" s="132">
        <v>40</v>
      </c>
      <c r="W33" s="132">
        <v>40</v>
      </c>
      <c r="X33" s="132">
        <v>50</v>
      </c>
      <c r="Y33" s="132">
        <v>50</v>
      </c>
      <c r="Z33" s="650">
        <v>31348</v>
      </c>
      <c r="AA33" s="596">
        <v>34658</v>
      </c>
      <c r="AB33" s="42">
        <v>2</v>
      </c>
      <c r="AC33" s="48">
        <v>0</v>
      </c>
      <c r="AD33" s="43">
        <v>18</v>
      </c>
      <c r="AE33" s="32">
        <f t="shared" si="8"/>
        <v>23</v>
      </c>
      <c r="AF33" s="637">
        <v>18</v>
      </c>
      <c r="AG33" s="43">
        <v>5</v>
      </c>
      <c r="AH33" s="43">
        <v>33</v>
      </c>
      <c r="AI33" s="43">
        <v>33</v>
      </c>
      <c r="AJ33" s="43">
        <v>3</v>
      </c>
      <c r="AK33" s="608">
        <f t="shared" si="9"/>
        <v>2199.8</v>
      </c>
      <c r="AL33" s="589">
        <f t="shared" si="10"/>
        <v>2045.8</v>
      </c>
      <c r="AM33" s="783">
        <v>1089.1</v>
      </c>
      <c r="AN33" s="168">
        <v>956.7</v>
      </c>
      <c r="AO33" s="44">
        <v>7.3</v>
      </c>
      <c r="AP33" s="45" t="s">
        <v>56</v>
      </c>
      <c r="AQ33" s="45">
        <v>146.7</v>
      </c>
      <c r="AR33" s="45" t="s">
        <v>56</v>
      </c>
      <c r="AS33" s="46" t="s">
        <v>56</v>
      </c>
      <c r="AT33" s="242">
        <f t="shared" si="11"/>
        <v>154</v>
      </c>
      <c r="AU33" s="242" t="e">
        <f>#REF!</f>
        <v>#REF!</v>
      </c>
      <c r="AV33" s="346" t="s">
        <v>56</v>
      </c>
      <c r="AW33" s="346">
        <v>13.2</v>
      </c>
      <c r="AX33" s="346" t="s">
        <v>56</v>
      </c>
      <c r="AY33" s="346" t="s">
        <v>56</v>
      </c>
      <c r="AZ33" s="346" t="s">
        <v>56</v>
      </c>
      <c r="BA33" s="243" t="e">
        <f t="shared" si="12"/>
        <v>#REF!</v>
      </c>
      <c r="BB33" s="255">
        <v>95</v>
      </c>
      <c r="BC33" s="256">
        <v>300</v>
      </c>
      <c r="BD33" s="257">
        <v>200</v>
      </c>
      <c r="BE33" s="256">
        <v>130</v>
      </c>
      <c r="BF33" s="254">
        <f t="shared" si="13"/>
        <v>725</v>
      </c>
      <c r="BG33" s="35" t="s">
        <v>58</v>
      </c>
      <c r="BH33" s="34">
        <v>1</v>
      </c>
      <c r="BI33" s="104" t="e">
        <f>#REF!</f>
        <v>#REF!</v>
      </c>
      <c r="BJ33" s="34">
        <v>0</v>
      </c>
      <c r="BK33" s="334">
        <f t="shared" si="27"/>
        <v>549.95</v>
      </c>
      <c r="BL33" s="334">
        <f t="shared" si="28"/>
        <v>131.988</v>
      </c>
      <c r="BM33" s="556" t="s">
        <v>983</v>
      </c>
      <c r="BN33" s="36" t="s">
        <v>59</v>
      </c>
      <c r="BO33" s="35" t="s">
        <v>58</v>
      </c>
      <c r="BP33" s="548">
        <v>0.05858</v>
      </c>
      <c r="BQ33" s="34">
        <v>1</v>
      </c>
      <c r="BR33" s="104" t="e">
        <f>#REF!</f>
        <v>#REF!</v>
      </c>
      <c r="BS33" s="34">
        <v>0</v>
      </c>
      <c r="BT33" s="334">
        <f t="shared" si="29"/>
        <v>13.198800000000002</v>
      </c>
      <c r="BU33" s="334">
        <f t="shared" si="30"/>
        <v>87.992</v>
      </c>
      <c r="BV33" s="334">
        <f t="shared" si="31"/>
        <v>87.992</v>
      </c>
      <c r="BW33" s="716"/>
      <c r="BX33" s="715" t="s">
        <v>1067</v>
      </c>
      <c r="BY33" s="296" t="s">
        <v>59</v>
      </c>
      <c r="BZ33" s="37" t="s">
        <v>60</v>
      </c>
      <c r="CA33" s="548">
        <v>0.05782</v>
      </c>
      <c r="CB33" s="34">
        <v>1</v>
      </c>
      <c r="CC33" s="104" t="e">
        <f>#REF!</f>
        <v>#REF!</v>
      </c>
      <c r="CD33" s="104" t="e">
        <f t="shared" si="24"/>
        <v>#REF!</v>
      </c>
      <c r="CE33" s="334">
        <f t="shared" si="32"/>
        <v>13.198800000000002</v>
      </c>
      <c r="CF33" s="334">
        <f t="shared" si="33"/>
        <v>87.992</v>
      </c>
      <c r="CG33" s="334">
        <f t="shared" si="34"/>
        <v>87.992</v>
      </c>
      <c r="CH33" s="33" t="s">
        <v>59</v>
      </c>
      <c r="CI33" s="35" t="s">
        <v>60</v>
      </c>
      <c r="CJ33" s="545">
        <f t="shared" si="22"/>
        <v>0.1164</v>
      </c>
      <c r="CK33" s="333">
        <f t="shared" si="35"/>
        <v>109.99000000000001</v>
      </c>
      <c r="CL33" s="313" t="s">
        <v>56</v>
      </c>
      <c r="CM33" s="35" t="s">
        <v>64</v>
      </c>
      <c r="CN33" s="162" t="s">
        <v>56</v>
      </c>
      <c r="CO33" s="162" t="s">
        <v>56</v>
      </c>
      <c r="CP33" s="34">
        <v>0</v>
      </c>
      <c r="CQ33" s="36" t="s">
        <v>73</v>
      </c>
      <c r="CR33" s="135" t="s">
        <v>60</v>
      </c>
      <c r="CS33" s="542">
        <v>2.4</v>
      </c>
      <c r="CT33" s="560">
        <v>0.474</v>
      </c>
      <c r="CU33" s="556"/>
      <c r="CV33" s="135" t="e">
        <f>#REF!</f>
        <v>#REF!</v>
      </c>
      <c r="CW33" s="676">
        <v>1</v>
      </c>
      <c r="CX33" s="33">
        <v>1</v>
      </c>
      <c r="CY33" s="32">
        <v>1</v>
      </c>
      <c r="CZ33" s="32">
        <v>1</v>
      </c>
      <c r="DA33" s="32" t="s">
        <v>486</v>
      </c>
      <c r="DB33" s="724">
        <v>1</v>
      </c>
      <c r="DC33" s="724"/>
      <c r="DD33" s="32">
        <v>1</v>
      </c>
      <c r="DE33" s="43"/>
      <c r="DF33" s="33"/>
      <c r="DG33" s="127"/>
      <c r="DH33" s="127"/>
      <c r="DI33" s="39" t="e">
        <f t="shared" si="25"/>
        <v>#REF!</v>
      </c>
    </row>
    <row r="34" spans="1:113" ht="27.75" customHeight="1" thickBot="1">
      <c r="A34" s="129">
        <f t="shared" si="26"/>
        <v>31</v>
      </c>
      <c r="B34" s="38" t="s">
        <v>52</v>
      </c>
      <c r="C34" s="39" t="s">
        <v>74</v>
      </c>
      <c r="D34" s="40">
        <v>14</v>
      </c>
      <c r="E34" s="41" t="str">
        <f t="shared" si="7"/>
        <v>Ленина д.14</v>
      </c>
      <c r="F34" s="31" t="s">
        <v>53</v>
      </c>
      <c r="G34" s="40" t="s">
        <v>54</v>
      </c>
      <c r="H34" s="32">
        <v>1954</v>
      </c>
      <c r="I34" s="184" t="s">
        <v>986</v>
      </c>
      <c r="J34" s="910" t="s">
        <v>1037</v>
      </c>
      <c r="K34" s="32" t="s">
        <v>137</v>
      </c>
      <c r="L34" s="351" t="s">
        <v>531</v>
      </c>
      <c r="M34" s="170" t="s">
        <v>580</v>
      </c>
      <c r="N34" s="176" t="s">
        <v>272</v>
      </c>
      <c r="O34" s="176">
        <v>1202.3</v>
      </c>
      <c r="P34" s="187">
        <v>1202.3</v>
      </c>
      <c r="Q34" s="35">
        <v>28</v>
      </c>
      <c r="R34" s="34">
        <v>10</v>
      </c>
      <c r="S34" s="34">
        <v>20</v>
      </c>
      <c r="T34" s="33">
        <v>20</v>
      </c>
      <c r="U34" s="132">
        <v>30</v>
      </c>
      <c r="V34" s="132">
        <v>40</v>
      </c>
      <c r="W34" s="132">
        <v>30</v>
      </c>
      <c r="X34" s="132">
        <v>40</v>
      </c>
      <c r="Y34" s="132">
        <v>40</v>
      </c>
      <c r="Z34" s="650">
        <v>31076</v>
      </c>
      <c r="AA34" s="596">
        <v>34462</v>
      </c>
      <c r="AB34" s="42">
        <v>5</v>
      </c>
      <c r="AC34" s="48">
        <v>0</v>
      </c>
      <c r="AD34" s="43">
        <v>39</v>
      </c>
      <c r="AE34" s="32">
        <f t="shared" si="8"/>
        <v>42</v>
      </c>
      <c r="AF34" s="637">
        <v>34</v>
      </c>
      <c r="AG34" s="43">
        <v>8</v>
      </c>
      <c r="AH34" s="556">
        <v>55</v>
      </c>
      <c r="AI34" s="556">
        <v>51</v>
      </c>
      <c r="AJ34" s="43">
        <v>3</v>
      </c>
      <c r="AK34" s="608">
        <f t="shared" si="9"/>
        <v>2804.2</v>
      </c>
      <c r="AL34" s="589">
        <f t="shared" si="10"/>
        <v>2588.5</v>
      </c>
      <c r="AM34" s="783">
        <v>1676.8</v>
      </c>
      <c r="AN34" s="168">
        <v>911.7</v>
      </c>
      <c r="AO34" s="44">
        <v>11</v>
      </c>
      <c r="AP34" s="45" t="s">
        <v>56</v>
      </c>
      <c r="AQ34" s="45">
        <v>204.7</v>
      </c>
      <c r="AR34" s="45" t="s">
        <v>56</v>
      </c>
      <c r="AS34" s="46" t="s">
        <v>56</v>
      </c>
      <c r="AT34" s="242">
        <f t="shared" si="11"/>
        <v>215.7</v>
      </c>
      <c r="AU34" s="242" t="e">
        <f>#REF!</f>
        <v>#REF!</v>
      </c>
      <c r="AV34" s="346" t="s">
        <v>56</v>
      </c>
      <c r="AW34" s="346">
        <v>12.2</v>
      </c>
      <c r="AX34" s="346" t="s">
        <v>56</v>
      </c>
      <c r="AY34" s="346" t="s">
        <v>56</v>
      </c>
      <c r="AZ34" s="346" t="s">
        <v>56</v>
      </c>
      <c r="BA34" s="243" t="e">
        <f t="shared" si="12"/>
        <v>#REF!</v>
      </c>
      <c r="BB34" s="255">
        <v>36</v>
      </c>
      <c r="BC34" s="256">
        <v>425</v>
      </c>
      <c r="BD34" s="257">
        <v>80</v>
      </c>
      <c r="BE34" s="256"/>
      <c r="BF34" s="254">
        <f t="shared" si="13"/>
        <v>541</v>
      </c>
      <c r="BG34" s="35" t="s">
        <v>58</v>
      </c>
      <c r="BH34" s="34">
        <v>2</v>
      </c>
      <c r="BI34" s="104" t="e">
        <f>#REF!</f>
        <v>#REF!</v>
      </c>
      <c r="BJ34" s="34">
        <v>0</v>
      </c>
      <c r="BK34" s="334">
        <f t="shared" si="27"/>
        <v>701.05</v>
      </c>
      <c r="BL34" s="334">
        <f t="shared" si="28"/>
        <v>168.25199999999998</v>
      </c>
      <c r="BM34" s="556" t="s">
        <v>983</v>
      </c>
      <c r="BN34" s="36" t="s">
        <v>59</v>
      </c>
      <c r="BO34" s="35" t="s">
        <v>58</v>
      </c>
      <c r="BP34" s="548">
        <v>0.05858</v>
      </c>
      <c r="BQ34" s="34">
        <v>2</v>
      </c>
      <c r="BR34" s="104" t="e">
        <f>#REF!</f>
        <v>#REF!</v>
      </c>
      <c r="BS34" s="34">
        <v>0</v>
      </c>
      <c r="BT34" s="334">
        <f t="shared" si="29"/>
        <v>16.8252</v>
      </c>
      <c r="BU34" s="334">
        <f t="shared" si="30"/>
        <v>112.16799999999999</v>
      </c>
      <c r="BV34" s="334">
        <f t="shared" si="31"/>
        <v>112.16799999999999</v>
      </c>
      <c r="BW34" s="716"/>
      <c r="BX34" s="715" t="s">
        <v>1067</v>
      </c>
      <c r="BY34" s="296" t="s">
        <v>59</v>
      </c>
      <c r="BZ34" s="37" t="s">
        <v>60</v>
      </c>
      <c r="CA34" s="548">
        <v>0.05782</v>
      </c>
      <c r="CB34" s="34">
        <v>2</v>
      </c>
      <c r="CC34" s="104">
        <v>1</v>
      </c>
      <c r="CD34" s="104">
        <f t="shared" si="24"/>
        <v>1</v>
      </c>
      <c r="CE34" s="334">
        <f t="shared" si="32"/>
        <v>16.8252</v>
      </c>
      <c r="CF34" s="334">
        <f t="shared" si="33"/>
        <v>112.16799999999999</v>
      </c>
      <c r="CG34" s="334">
        <f t="shared" si="34"/>
        <v>112.16799999999999</v>
      </c>
      <c r="CH34" s="33" t="s">
        <v>59</v>
      </c>
      <c r="CI34" s="35" t="s">
        <v>60</v>
      </c>
      <c r="CJ34" s="545">
        <f t="shared" si="22"/>
        <v>0.1164</v>
      </c>
      <c r="CK34" s="333">
        <f t="shared" si="35"/>
        <v>140.21</v>
      </c>
      <c r="CL34" s="313" t="s">
        <v>56</v>
      </c>
      <c r="CM34" s="35" t="s">
        <v>64</v>
      </c>
      <c r="CN34" s="162" t="s">
        <v>56</v>
      </c>
      <c r="CO34" s="162" t="s">
        <v>56</v>
      </c>
      <c r="CP34" s="34">
        <v>0</v>
      </c>
      <c r="CQ34" s="36" t="s">
        <v>73</v>
      </c>
      <c r="CR34" s="135" t="s">
        <v>60</v>
      </c>
      <c r="CS34" s="542">
        <v>2.4</v>
      </c>
      <c r="CT34" s="560">
        <v>0.474</v>
      </c>
      <c r="CU34" s="556"/>
      <c r="CV34" s="135" t="e">
        <f>#REF!</f>
        <v>#REF!</v>
      </c>
      <c r="CW34" s="676">
        <v>1</v>
      </c>
      <c r="CX34" s="33">
        <v>1</v>
      </c>
      <c r="CY34" s="32">
        <v>1</v>
      </c>
      <c r="CZ34" s="32">
        <v>1</v>
      </c>
      <c r="DA34" s="32" t="s">
        <v>486</v>
      </c>
      <c r="DB34" s="724">
        <v>1</v>
      </c>
      <c r="DC34" s="724"/>
      <c r="DD34" s="32">
        <v>1</v>
      </c>
      <c r="DE34" s="43"/>
      <c r="DF34" s="33"/>
      <c r="DG34" s="127"/>
      <c r="DH34" s="127"/>
      <c r="DI34" s="39" t="e">
        <f t="shared" si="25"/>
        <v>#REF!</v>
      </c>
    </row>
    <row r="35" spans="1:113" ht="27.75" customHeight="1" thickBot="1">
      <c r="A35" s="129">
        <f t="shared" si="26"/>
        <v>32</v>
      </c>
      <c r="B35" s="113" t="s">
        <v>52</v>
      </c>
      <c r="C35" s="114" t="s">
        <v>74</v>
      </c>
      <c r="D35" s="115">
        <v>15</v>
      </c>
      <c r="E35" s="116" t="str">
        <f t="shared" si="7"/>
        <v>Ленина д.15</v>
      </c>
      <c r="F35" s="117" t="s">
        <v>53</v>
      </c>
      <c r="G35" s="115" t="s">
        <v>54</v>
      </c>
      <c r="H35" s="115">
        <v>1954</v>
      </c>
      <c r="I35" s="184" t="s">
        <v>986</v>
      </c>
      <c r="J35" s="32" t="s">
        <v>1037</v>
      </c>
      <c r="K35" s="127" t="s">
        <v>138</v>
      </c>
      <c r="L35" s="351" t="s">
        <v>532</v>
      </c>
      <c r="M35" s="172" t="s">
        <v>581</v>
      </c>
      <c r="N35" s="176" t="s">
        <v>273</v>
      </c>
      <c r="O35" s="176">
        <v>665.7</v>
      </c>
      <c r="P35" s="187">
        <v>1649.8</v>
      </c>
      <c r="Q35" s="35">
        <v>33</v>
      </c>
      <c r="R35" s="34">
        <v>40</v>
      </c>
      <c r="S35" s="34">
        <v>40</v>
      </c>
      <c r="T35" s="33">
        <v>30</v>
      </c>
      <c r="U35" s="132">
        <v>30</v>
      </c>
      <c r="V35" s="132">
        <v>40</v>
      </c>
      <c r="W35" s="132">
        <v>30</v>
      </c>
      <c r="X35" s="132">
        <v>30</v>
      </c>
      <c r="Y35" s="132">
        <v>40</v>
      </c>
      <c r="Z35" s="650">
        <v>31223</v>
      </c>
      <c r="AA35" s="596">
        <v>34228</v>
      </c>
      <c r="AB35" s="42">
        <v>3</v>
      </c>
      <c r="AC35" s="48">
        <v>0</v>
      </c>
      <c r="AD35" s="115">
        <v>22</v>
      </c>
      <c r="AE35" s="32">
        <f t="shared" si="8"/>
        <v>25</v>
      </c>
      <c r="AF35" s="638">
        <v>20</v>
      </c>
      <c r="AG35" s="115">
        <v>5</v>
      </c>
      <c r="AH35" s="556">
        <v>31</v>
      </c>
      <c r="AI35" s="556">
        <v>32</v>
      </c>
      <c r="AJ35" s="115">
        <v>3</v>
      </c>
      <c r="AK35" s="608">
        <f t="shared" si="9"/>
        <v>1664.1999999999998</v>
      </c>
      <c r="AL35" s="589">
        <f t="shared" si="10"/>
        <v>1560.1</v>
      </c>
      <c r="AM35" s="783">
        <v>1134.2</v>
      </c>
      <c r="AN35" s="168">
        <v>425.9</v>
      </c>
      <c r="AO35" s="123">
        <v>5.9</v>
      </c>
      <c r="AP35" s="97" t="s">
        <v>56</v>
      </c>
      <c r="AQ35" s="97">
        <v>98.2</v>
      </c>
      <c r="AR35" s="97" t="s">
        <v>56</v>
      </c>
      <c r="AS35" s="98" t="s">
        <v>56</v>
      </c>
      <c r="AT35" s="242">
        <f t="shared" si="11"/>
        <v>104.10000000000001</v>
      </c>
      <c r="AU35" s="242" t="e">
        <f>#REF!</f>
        <v>#REF!</v>
      </c>
      <c r="AV35" s="346" t="s">
        <v>56</v>
      </c>
      <c r="AW35" s="346" t="s">
        <v>56</v>
      </c>
      <c r="AX35" s="346" t="s">
        <v>56</v>
      </c>
      <c r="AY35" s="346" t="s">
        <v>56</v>
      </c>
      <c r="AZ35" s="346" t="s">
        <v>56</v>
      </c>
      <c r="BA35" s="243" t="e">
        <f t="shared" si="12"/>
        <v>#REF!</v>
      </c>
      <c r="BB35" s="258">
        <v>45</v>
      </c>
      <c r="BC35" s="259">
        <v>350</v>
      </c>
      <c r="BD35" s="261">
        <v>40</v>
      </c>
      <c r="BE35" s="259">
        <v>230</v>
      </c>
      <c r="BF35" s="260">
        <f t="shared" si="13"/>
        <v>665</v>
      </c>
      <c r="BG35" s="118" t="s">
        <v>58</v>
      </c>
      <c r="BH35" s="119">
        <v>1</v>
      </c>
      <c r="BI35" s="104" t="e">
        <f>#REF!</f>
        <v>#REF!</v>
      </c>
      <c r="BJ35" s="119">
        <v>0</v>
      </c>
      <c r="BK35" s="334">
        <f t="shared" si="27"/>
        <v>416.04999999999995</v>
      </c>
      <c r="BL35" s="334">
        <f t="shared" si="28"/>
        <v>99.85199999999999</v>
      </c>
      <c r="BM35" s="556" t="s">
        <v>983</v>
      </c>
      <c r="BN35" s="120" t="s">
        <v>59</v>
      </c>
      <c r="BO35" s="118" t="s">
        <v>58</v>
      </c>
      <c r="BP35" s="549">
        <v>0.05858</v>
      </c>
      <c r="BQ35" s="119">
        <v>1</v>
      </c>
      <c r="BR35" s="104" t="e">
        <f>#REF!</f>
        <v>#REF!</v>
      </c>
      <c r="BS35" s="119">
        <v>0</v>
      </c>
      <c r="BT35" s="334">
        <f t="shared" si="29"/>
        <v>9.985199999999999</v>
      </c>
      <c r="BU35" s="334">
        <f t="shared" si="30"/>
        <v>66.568</v>
      </c>
      <c r="BV35" s="334">
        <f t="shared" si="31"/>
        <v>66.568</v>
      </c>
      <c r="BW35" s="716"/>
      <c r="BX35" s="715" t="s">
        <v>1067</v>
      </c>
      <c r="BY35" s="717" t="s">
        <v>59</v>
      </c>
      <c r="BZ35" s="121" t="s">
        <v>60</v>
      </c>
      <c r="CA35" s="549">
        <v>0.05782</v>
      </c>
      <c r="CB35" s="119">
        <v>1</v>
      </c>
      <c r="CC35" s="104" t="e">
        <f>#REF!</f>
        <v>#REF!</v>
      </c>
      <c r="CD35" s="104" t="e">
        <f t="shared" si="24"/>
        <v>#REF!</v>
      </c>
      <c r="CE35" s="334">
        <f t="shared" si="32"/>
        <v>9.985199999999999</v>
      </c>
      <c r="CF35" s="334">
        <f t="shared" si="33"/>
        <v>66.568</v>
      </c>
      <c r="CG35" s="334">
        <f t="shared" si="34"/>
        <v>66.568</v>
      </c>
      <c r="CH35" s="122" t="s">
        <v>59</v>
      </c>
      <c r="CI35" s="118" t="s">
        <v>60</v>
      </c>
      <c r="CJ35" s="545">
        <f t="shared" si="22"/>
        <v>0.1164</v>
      </c>
      <c r="CK35" s="333">
        <f t="shared" si="35"/>
        <v>83.21</v>
      </c>
      <c r="CL35" s="313" t="s">
        <v>56</v>
      </c>
      <c r="CM35" s="118" t="s">
        <v>102</v>
      </c>
      <c r="CN35" s="162" t="s">
        <v>56</v>
      </c>
      <c r="CO35" s="162" t="s">
        <v>56</v>
      </c>
      <c r="CP35" s="119">
        <v>0</v>
      </c>
      <c r="CQ35" s="120" t="s">
        <v>73</v>
      </c>
      <c r="CR35" s="135" t="s">
        <v>60</v>
      </c>
      <c r="CS35" s="542">
        <v>2.4</v>
      </c>
      <c r="CT35" s="561">
        <v>0.474</v>
      </c>
      <c r="CU35" s="556"/>
      <c r="CV35" s="135" t="e">
        <f>#REF!</f>
        <v>#REF!</v>
      </c>
      <c r="CW35" s="676">
        <v>1</v>
      </c>
      <c r="CX35" s="33">
        <v>1</v>
      </c>
      <c r="CY35" s="32">
        <v>1</v>
      </c>
      <c r="CZ35" s="32">
        <v>1</v>
      </c>
      <c r="DA35" s="32" t="s">
        <v>486</v>
      </c>
      <c r="DB35" s="724">
        <v>1</v>
      </c>
      <c r="DC35" s="724"/>
      <c r="DD35" s="32">
        <v>1</v>
      </c>
      <c r="DE35" s="43"/>
      <c r="DF35" s="122"/>
      <c r="DG35" s="127"/>
      <c r="DH35" s="127"/>
      <c r="DI35" s="39" t="e">
        <f t="shared" si="25"/>
        <v>#REF!</v>
      </c>
    </row>
    <row r="36" spans="1:113" ht="27.75" customHeight="1" thickBot="1">
      <c r="A36" s="129">
        <f t="shared" si="26"/>
        <v>33</v>
      </c>
      <c r="B36" s="38" t="s">
        <v>52</v>
      </c>
      <c r="C36" s="39" t="s">
        <v>74</v>
      </c>
      <c r="D36" s="40" t="s">
        <v>75</v>
      </c>
      <c r="E36" s="41" t="str">
        <f t="shared" si="7"/>
        <v>Ленина д.15а</v>
      </c>
      <c r="F36" s="31" t="s">
        <v>53</v>
      </c>
      <c r="G36" s="40" t="s">
        <v>54</v>
      </c>
      <c r="H36" s="32">
        <v>2009</v>
      </c>
      <c r="I36" s="184" t="s">
        <v>986</v>
      </c>
      <c r="J36" s="32" t="s">
        <v>1037</v>
      </c>
      <c r="K36" s="32" t="s">
        <v>156</v>
      </c>
      <c r="L36" s="351" t="s">
        <v>552</v>
      </c>
      <c r="M36" s="170" t="s">
        <v>600</v>
      </c>
      <c r="N36" s="32" t="s">
        <v>318</v>
      </c>
      <c r="O36" s="32"/>
      <c r="P36" s="187">
        <v>597.8</v>
      </c>
      <c r="Q36" s="35">
        <v>0</v>
      </c>
      <c r="R36" s="34">
        <v>0</v>
      </c>
      <c r="S36" s="34">
        <v>0</v>
      </c>
      <c r="T36" s="33">
        <v>0</v>
      </c>
      <c r="U36" s="33">
        <v>0</v>
      </c>
      <c r="V36" s="33">
        <v>0</v>
      </c>
      <c r="W36" s="33">
        <v>0</v>
      </c>
      <c r="X36" s="33">
        <v>0</v>
      </c>
      <c r="Y36" s="33">
        <v>0</v>
      </c>
      <c r="Z36" s="650">
        <v>40163</v>
      </c>
      <c r="AA36" s="593"/>
      <c r="AB36" s="42">
        <v>2</v>
      </c>
      <c r="AC36" s="48">
        <v>0</v>
      </c>
      <c r="AD36" s="43">
        <v>24</v>
      </c>
      <c r="AE36" s="32">
        <f t="shared" si="8"/>
        <v>28</v>
      </c>
      <c r="AF36" s="637">
        <v>26</v>
      </c>
      <c r="AG36" s="43">
        <v>2</v>
      </c>
      <c r="AH36" s="556">
        <v>37</v>
      </c>
      <c r="AI36" s="556">
        <v>35</v>
      </c>
      <c r="AJ36" s="43">
        <v>4</v>
      </c>
      <c r="AK36" s="608">
        <f>AL36+AT36</f>
        <v>2174.9</v>
      </c>
      <c r="AL36" s="589">
        <f t="shared" si="10"/>
        <v>2025.1</v>
      </c>
      <c r="AM36" s="783">
        <v>1548</v>
      </c>
      <c r="AN36" s="168">
        <v>477.1</v>
      </c>
      <c r="AO36" s="511">
        <v>7.8</v>
      </c>
      <c r="AP36" s="45" t="s">
        <v>56</v>
      </c>
      <c r="AQ36" s="512">
        <v>142</v>
      </c>
      <c r="AR36" s="45" t="s">
        <v>56</v>
      </c>
      <c r="AS36" s="46" t="s">
        <v>56</v>
      </c>
      <c r="AT36" s="242">
        <f t="shared" si="11"/>
        <v>149.8</v>
      </c>
      <c r="AU36" s="242" t="e">
        <f>#REF!</f>
        <v>#REF!</v>
      </c>
      <c r="AV36" s="346"/>
      <c r="AW36" s="347"/>
      <c r="AX36" s="346"/>
      <c r="AY36" s="346"/>
      <c r="AZ36" s="346"/>
      <c r="BA36" s="243" t="e">
        <f t="shared" si="12"/>
        <v>#REF!</v>
      </c>
      <c r="BB36" s="255">
        <v>40</v>
      </c>
      <c r="BC36" s="256">
        <v>330</v>
      </c>
      <c r="BD36" s="257">
        <v>0</v>
      </c>
      <c r="BE36" s="256">
        <v>230</v>
      </c>
      <c r="BF36" s="254">
        <f t="shared" si="13"/>
        <v>600</v>
      </c>
      <c r="BG36" s="35" t="s">
        <v>58</v>
      </c>
      <c r="BH36" s="34">
        <v>1</v>
      </c>
      <c r="BI36" s="104" t="e">
        <f>#REF!</f>
        <v>#REF!</v>
      </c>
      <c r="BJ36" s="34">
        <v>1</v>
      </c>
      <c r="BK36" s="334">
        <f t="shared" si="27"/>
        <v>543.725</v>
      </c>
      <c r="BL36" s="334">
        <f t="shared" si="28"/>
        <v>130.494</v>
      </c>
      <c r="BM36" s="556" t="s">
        <v>983</v>
      </c>
      <c r="BN36" s="36" t="s">
        <v>62</v>
      </c>
      <c r="BO36" s="35" t="s">
        <v>58</v>
      </c>
      <c r="BP36" s="548">
        <v>0.05858</v>
      </c>
      <c r="BQ36" s="34">
        <v>1</v>
      </c>
      <c r="BR36" s="104" t="e">
        <f>#REF!</f>
        <v>#REF!</v>
      </c>
      <c r="BS36" s="34">
        <v>1</v>
      </c>
      <c r="BT36" s="334">
        <f t="shared" si="29"/>
        <v>13.0494</v>
      </c>
      <c r="BU36" s="334">
        <f t="shared" si="30"/>
        <v>86.99600000000001</v>
      </c>
      <c r="BV36" s="334">
        <f t="shared" si="31"/>
        <v>86.99600000000001</v>
      </c>
      <c r="BW36" s="715" t="s">
        <v>1067</v>
      </c>
      <c r="BX36" s="716"/>
      <c r="BY36" s="296" t="s">
        <v>70</v>
      </c>
      <c r="BZ36" s="37" t="s">
        <v>60</v>
      </c>
      <c r="CA36" s="548">
        <v>0.05782</v>
      </c>
      <c r="CB36" s="34">
        <v>1</v>
      </c>
      <c r="CC36" s="104" t="e">
        <f>#REF!</f>
        <v>#REF!</v>
      </c>
      <c r="CD36" s="104" t="e">
        <f t="shared" si="24"/>
        <v>#REF!</v>
      </c>
      <c r="CE36" s="334">
        <f t="shared" si="32"/>
        <v>13.0494</v>
      </c>
      <c r="CF36" s="334">
        <f t="shared" si="33"/>
        <v>86.99600000000001</v>
      </c>
      <c r="CG36" s="334">
        <f t="shared" si="34"/>
        <v>86.99600000000001</v>
      </c>
      <c r="CH36" s="33" t="s">
        <v>62</v>
      </c>
      <c r="CI36" s="35" t="s">
        <v>60</v>
      </c>
      <c r="CJ36" s="545">
        <f t="shared" si="22"/>
        <v>0.1164</v>
      </c>
      <c r="CK36" s="333">
        <f t="shared" si="35"/>
        <v>108.745</v>
      </c>
      <c r="CL36" s="313" t="s">
        <v>56</v>
      </c>
      <c r="CM36" s="35" t="s">
        <v>64</v>
      </c>
      <c r="CN36" s="162" t="s">
        <v>56</v>
      </c>
      <c r="CO36" s="162" t="s">
        <v>56</v>
      </c>
      <c r="CP36" s="34">
        <v>0</v>
      </c>
      <c r="CQ36" s="36" t="s">
        <v>73</v>
      </c>
      <c r="CR36" s="135" t="s">
        <v>60</v>
      </c>
      <c r="CS36" s="542">
        <v>3.4</v>
      </c>
      <c r="CT36" s="560">
        <v>0.873</v>
      </c>
      <c r="CU36" s="32" t="s">
        <v>878</v>
      </c>
      <c r="CV36" s="135" t="e">
        <f>#REF!</f>
        <v>#REF!</v>
      </c>
      <c r="CW36" s="676">
        <v>2</v>
      </c>
      <c r="CX36" s="33">
        <v>2</v>
      </c>
      <c r="CY36" s="32">
        <v>1</v>
      </c>
      <c r="CZ36" s="32">
        <v>1</v>
      </c>
      <c r="DA36" s="32" t="s">
        <v>486</v>
      </c>
      <c r="DB36" s="724">
        <v>1</v>
      </c>
      <c r="DC36" s="724"/>
      <c r="DD36" s="32">
        <v>1</v>
      </c>
      <c r="DE36" s="43"/>
      <c r="DF36" s="33"/>
      <c r="DG36" s="556" t="s">
        <v>1056</v>
      </c>
      <c r="DH36" s="684">
        <v>43602</v>
      </c>
      <c r="DI36" s="39" t="e">
        <f t="shared" si="25"/>
        <v>#REF!</v>
      </c>
    </row>
    <row r="37" spans="1:113" ht="27.75" customHeight="1" thickBot="1">
      <c r="A37" s="129">
        <f t="shared" si="26"/>
        <v>34</v>
      </c>
      <c r="B37" s="38" t="s">
        <v>52</v>
      </c>
      <c r="C37" s="39" t="s">
        <v>74</v>
      </c>
      <c r="D37" s="40">
        <v>20</v>
      </c>
      <c r="E37" s="41" t="str">
        <f aca="true" t="shared" si="36" ref="E37:E57">CONCATENATE(C37," д.",D37)</f>
        <v>Ленина д.20</v>
      </c>
      <c r="F37" s="31" t="s">
        <v>53</v>
      </c>
      <c r="G37" s="40" t="s">
        <v>54</v>
      </c>
      <c r="H37" s="32">
        <v>1957</v>
      </c>
      <c r="I37" s="184" t="s">
        <v>986</v>
      </c>
      <c r="J37" s="910" t="s">
        <v>1037</v>
      </c>
      <c r="K37" s="32" t="s">
        <v>139</v>
      </c>
      <c r="L37" s="352" t="s">
        <v>533</v>
      </c>
      <c r="M37" s="170" t="s">
        <v>582</v>
      </c>
      <c r="N37" s="175" t="s">
        <v>268</v>
      </c>
      <c r="O37" s="175">
        <v>926.6</v>
      </c>
      <c r="P37" s="187">
        <v>998.6</v>
      </c>
      <c r="Q37" s="35">
        <v>42</v>
      </c>
      <c r="R37" s="34">
        <v>40</v>
      </c>
      <c r="S37" s="34">
        <v>40</v>
      </c>
      <c r="T37" s="33">
        <v>40</v>
      </c>
      <c r="U37" s="132">
        <v>50</v>
      </c>
      <c r="V37" s="132">
        <v>60</v>
      </c>
      <c r="W37" s="132">
        <v>60</v>
      </c>
      <c r="X37" s="132">
        <v>50</v>
      </c>
      <c r="Y37" s="132">
        <v>60</v>
      </c>
      <c r="Z37" s="650">
        <v>31141</v>
      </c>
      <c r="AA37" s="596">
        <v>34033</v>
      </c>
      <c r="AB37" s="42">
        <v>4</v>
      </c>
      <c r="AC37" s="48">
        <v>0</v>
      </c>
      <c r="AD37" s="43">
        <v>28</v>
      </c>
      <c r="AE37" s="32">
        <f aca="true" t="shared" si="37" ref="AE37:AE67">AF37+AG37</f>
        <v>32</v>
      </c>
      <c r="AF37" s="637">
        <v>28</v>
      </c>
      <c r="AG37" s="43">
        <v>4</v>
      </c>
      <c r="AH37" s="556">
        <v>46</v>
      </c>
      <c r="AI37" s="556">
        <v>45</v>
      </c>
      <c r="AJ37" s="43">
        <v>3</v>
      </c>
      <c r="AK37" s="608">
        <f aca="true" t="shared" si="38" ref="AK37:AK67">AL37+AT37</f>
        <v>2055.8</v>
      </c>
      <c r="AL37" s="589">
        <f aca="true" t="shared" si="39" ref="AL37:AL67">AM37+AN37</f>
        <v>1872.2</v>
      </c>
      <c r="AM37" s="783">
        <v>1420.9</v>
      </c>
      <c r="AN37" s="168">
        <v>451.3</v>
      </c>
      <c r="AO37" s="44">
        <v>9.8</v>
      </c>
      <c r="AP37" s="45" t="s">
        <v>56</v>
      </c>
      <c r="AQ37" s="45">
        <v>173.8</v>
      </c>
      <c r="AR37" s="45" t="s">
        <v>56</v>
      </c>
      <c r="AS37" s="46" t="s">
        <v>56</v>
      </c>
      <c r="AT37" s="242">
        <f aca="true" t="shared" si="40" ref="AT37:AT67">SUM(AO37:AS37)</f>
        <v>183.60000000000002</v>
      </c>
      <c r="AU37" s="242" t="e">
        <f>#REF!</f>
        <v>#REF!</v>
      </c>
      <c r="AV37" s="346" t="s">
        <v>56</v>
      </c>
      <c r="AW37" s="346" t="s">
        <v>56</v>
      </c>
      <c r="AX37" s="346" t="s">
        <v>56</v>
      </c>
      <c r="AY37" s="346" t="s">
        <v>56</v>
      </c>
      <c r="AZ37" s="346" t="s">
        <v>56</v>
      </c>
      <c r="BA37" s="243" t="e">
        <f aca="true" t="shared" si="41" ref="BA37:BA68">SUM(AY37:AZ37)+AU37</f>
        <v>#REF!</v>
      </c>
      <c r="BB37" s="255">
        <v>25</v>
      </c>
      <c r="BC37" s="256">
        <v>282</v>
      </c>
      <c r="BD37" s="257">
        <v>60</v>
      </c>
      <c r="BE37" s="256">
        <v>220</v>
      </c>
      <c r="BF37" s="254">
        <f aca="true" t="shared" si="42" ref="BF37:BF67">SUM(BB37:BE37)</f>
        <v>587</v>
      </c>
      <c r="BG37" s="35" t="s">
        <v>58</v>
      </c>
      <c r="BH37" s="34">
        <v>1</v>
      </c>
      <c r="BI37" s="104" t="e">
        <f>#REF!</f>
        <v>#REF!</v>
      </c>
      <c r="BJ37" s="34">
        <v>0</v>
      </c>
      <c r="BK37" s="334">
        <f t="shared" si="27"/>
        <v>513.95</v>
      </c>
      <c r="BL37" s="334">
        <f t="shared" si="28"/>
        <v>123.34800000000001</v>
      </c>
      <c r="BM37" s="556" t="s">
        <v>983</v>
      </c>
      <c r="BN37" s="36" t="s">
        <v>59</v>
      </c>
      <c r="BO37" s="35" t="s">
        <v>58</v>
      </c>
      <c r="BP37" s="548">
        <v>0.05858</v>
      </c>
      <c r="BQ37" s="34">
        <v>1</v>
      </c>
      <c r="BR37" s="104" t="e">
        <f>#REF!</f>
        <v>#REF!</v>
      </c>
      <c r="BS37" s="34">
        <v>0</v>
      </c>
      <c r="BT37" s="334">
        <f t="shared" si="29"/>
        <v>12.334800000000001</v>
      </c>
      <c r="BU37" s="334">
        <f t="shared" si="30"/>
        <v>82.23200000000001</v>
      </c>
      <c r="BV37" s="334">
        <f t="shared" si="31"/>
        <v>82.23200000000001</v>
      </c>
      <c r="BW37" s="716"/>
      <c r="BX37" s="715" t="s">
        <v>1067</v>
      </c>
      <c r="BY37" s="296" t="s">
        <v>59</v>
      </c>
      <c r="BZ37" s="37" t="s">
        <v>60</v>
      </c>
      <c r="CA37" s="548">
        <v>0.05782</v>
      </c>
      <c r="CB37" s="34">
        <v>1</v>
      </c>
      <c r="CC37" s="104" t="e">
        <f>#REF!</f>
        <v>#REF!</v>
      </c>
      <c r="CD37" s="104" t="e">
        <f t="shared" si="24"/>
        <v>#REF!</v>
      </c>
      <c r="CE37" s="334">
        <f t="shared" si="32"/>
        <v>12.334800000000001</v>
      </c>
      <c r="CF37" s="334">
        <f t="shared" si="33"/>
        <v>82.23200000000001</v>
      </c>
      <c r="CG37" s="334">
        <f t="shared" si="34"/>
        <v>82.23200000000001</v>
      </c>
      <c r="CH37" s="33" t="s">
        <v>62</v>
      </c>
      <c r="CI37" s="35" t="s">
        <v>60</v>
      </c>
      <c r="CJ37" s="545">
        <f aca="true" t="shared" si="43" ref="CJ37:CJ67">CA37+BP37</f>
        <v>0.1164</v>
      </c>
      <c r="CK37" s="333">
        <f t="shared" si="35"/>
        <v>102.79000000000002</v>
      </c>
      <c r="CL37" s="313" t="s">
        <v>56</v>
      </c>
      <c r="CM37" s="35" t="s">
        <v>60</v>
      </c>
      <c r="CN37" s="37">
        <v>1977</v>
      </c>
      <c r="CO37" s="37">
        <v>290</v>
      </c>
      <c r="CP37" s="34">
        <v>0</v>
      </c>
      <c r="CQ37" s="36" t="s">
        <v>61</v>
      </c>
      <c r="CR37" s="135" t="s">
        <v>60</v>
      </c>
      <c r="CS37" s="542">
        <v>2.4</v>
      </c>
      <c r="CT37" s="560">
        <v>0.474</v>
      </c>
      <c r="CU37" s="556"/>
      <c r="CV37" s="135" t="e">
        <f>#REF!</f>
        <v>#REF!</v>
      </c>
      <c r="CW37" s="676">
        <v>1</v>
      </c>
      <c r="CX37" s="33">
        <v>1</v>
      </c>
      <c r="CY37" s="32">
        <v>1</v>
      </c>
      <c r="CZ37" s="32">
        <v>1</v>
      </c>
      <c r="DA37" s="32" t="s">
        <v>486</v>
      </c>
      <c r="DB37" s="724">
        <v>1</v>
      </c>
      <c r="DC37" s="724"/>
      <c r="DD37" s="32">
        <v>1</v>
      </c>
      <c r="DE37" s="43"/>
      <c r="DF37" s="33"/>
      <c r="DG37" s="127"/>
      <c r="DH37" s="127"/>
      <c r="DI37" s="39" t="e">
        <f t="shared" si="25"/>
        <v>#REF!</v>
      </c>
    </row>
    <row r="38" spans="1:113" s="73" customFormat="1" ht="27.75" customHeight="1" thickBot="1">
      <c r="A38" s="129">
        <f t="shared" si="26"/>
        <v>35</v>
      </c>
      <c r="B38" s="38" t="s">
        <v>52</v>
      </c>
      <c r="C38" s="39" t="s">
        <v>74</v>
      </c>
      <c r="D38" s="40">
        <v>22</v>
      </c>
      <c r="E38" s="41" t="str">
        <f t="shared" si="36"/>
        <v>Ленина д.22</v>
      </c>
      <c r="F38" s="47" t="s">
        <v>53</v>
      </c>
      <c r="G38" s="40" t="s">
        <v>54</v>
      </c>
      <c r="H38" s="32">
        <v>1948</v>
      </c>
      <c r="I38" s="184" t="s">
        <v>986</v>
      </c>
      <c r="J38" s="910" t="s">
        <v>1037</v>
      </c>
      <c r="K38" s="32" t="s">
        <v>140</v>
      </c>
      <c r="L38" s="351" t="s">
        <v>534</v>
      </c>
      <c r="M38" s="170" t="s">
        <v>583</v>
      </c>
      <c r="N38" s="175" t="s">
        <v>274</v>
      </c>
      <c r="O38" s="175">
        <v>544</v>
      </c>
      <c r="P38" s="187">
        <v>495.7</v>
      </c>
      <c r="Q38" s="35">
        <v>56</v>
      </c>
      <c r="R38" s="34">
        <v>40</v>
      </c>
      <c r="S38" s="34">
        <v>40</v>
      </c>
      <c r="T38" s="33">
        <v>60</v>
      </c>
      <c r="U38" s="132">
        <v>50</v>
      </c>
      <c r="V38" s="132">
        <v>60</v>
      </c>
      <c r="W38" s="132">
        <v>60</v>
      </c>
      <c r="X38" s="132">
        <v>40</v>
      </c>
      <c r="Y38" s="132">
        <v>60</v>
      </c>
      <c r="Z38" s="650">
        <v>31109</v>
      </c>
      <c r="AA38" s="596">
        <v>34302</v>
      </c>
      <c r="AB38" s="42">
        <v>2</v>
      </c>
      <c r="AC38" s="48">
        <v>0</v>
      </c>
      <c r="AD38" s="43">
        <v>10</v>
      </c>
      <c r="AE38" s="32">
        <f t="shared" si="37"/>
        <v>13</v>
      </c>
      <c r="AF38" s="637">
        <v>10</v>
      </c>
      <c r="AG38" s="43">
        <v>3</v>
      </c>
      <c r="AH38" s="556">
        <v>14</v>
      </c>
      <c r="AI38" s="556">
        <v>16</v>
      </c>
      <c r="AJ38" s="43">
        <v>2</v>
      </c>
      <c r="AK38" s="608">
        <f t="shared" si="38"/>
        <v>733.7</v>
      </c>
      <c r="AL38" s="589">
        <f t="shared" si="39"/>
        <v>666.5</v>
      </c>
      <c r="AM38" s="783">
        <v>396.9</v>
      </c>
      <c r="AN38" s="168">
        <v>269.6</v>
      </c>
      <c r="AO38" s="44">
        <v>5.3</v>
      </c>
      <c r="AP38" s="45" t="s">
        <v>56</v>
      </c>
      <c r="AQ38" s="45">
        <v>61.9</v>
      </c>
      <c r="AR38" s="45" t="s">
        <v>56</v>
      </c>
      <c r="AS38" s="46" t="s">
        <v>56</v>
      </c>
      <c r="AT38" s="242">
        <f t="shared" si="40"/>
        <v>67.2</v>
      </c>
      <c r="AU38" s="242" t="e">
        <f>#REF!</f>
        <v>#REF!</v>
      </c>
      <c r="AV38" s="346" t="s">
        <v>56</v>
      </c>
      <c r="AW38" s="346" t="s">
        <v>56</v>
      </c>
      <c r="AX38" s="346" t="s">
        <v>56</v>
      </c>
      <c r="AY38" s="346" t="s">
        <v>56</v>
      </c>
      <c r="AZ38" s="346" t="s">
        <v>56</v>
      </c>
      <c r="BA38" s="243" t="e">
        <f t="shared" si="41"/>
        <v>#REF!</v>
      </c>
      <c r="BB38" s="255">
        <v>25</v>
      </c>
      <c r="BC38" s="256">
        <v>225</v>
      </c>
      <c r="BD38" s="257">
        <v>120</v>
      </c>
      <c r="BE38" s="256">
        <v>220</v>
      </c>
      <c r="BF38" s="254">
        <f t="shared" si="42"/>
        <v>590</v>
      </c>
      <c r="BG38" s="35" t="s">
        <v>58</v>
      </c>
      <c r="BH38" s="34">
        <v>1</v>
      </c>
      <c r="BI38" s="104" t="e">
        <f>#REF!</f>
        <v>#REF!</v>
      </c>
      <c r="BJ38" s="34">
        <v>0</v>
      </c>
      <c r="BK38" s="334">
        <f t="shared" si="27"/>
        <v>183.425</v>
      </c>
      <c r="BL38" s="334">
        <f t="shared" si="28"/>
        <v>44.022</v>
      </c>
      <c r="BM38" s="556" t="s">
        <v>983</v>
      </c>
      <c r="BN38" s="36" t="s">
        <v>59</v>
      </c>
      <c r="BO38" s="35" t="s">
        <v>58</v>
      </c>
      <c r="BP38" s="548">
        <v>0.05858</v>
      </c>
      <c r="BQ38" s="34">
        <v>1</v>
      </c>
      <c r="BR38" s="104" t="e">
        <f>#REF!</f>
        <v>#REF!</v>
      </c>
      <c r="BS38" s="34">
        <v>0</v>
      </c>
      <c r="BT38" s="334">
        <f t="shared" si="29"/>
        <v>4.402200000000001</v>
      </c>
      <c r="BU38" s="334">
        <f t="shared" si="30"/>
        <v>29.348000000000003</v>
      </c>
      <c r="BV38" s="334">
        <f t="shared" si="31"/>
        <v>29.348000000000003</v>
      </c>
      <c r="BW38" s="716"/>
      <c r="BX38" s="715" t="s">
        <v>1067</v>
      </c>
      <c r="BY38" s="296" t="s">
        <v>59</v>
      </c>
      <c r="BZ38" s="37" t="s">
        <v>60</v>
      </c>
      <c r="CA38" s="548">
        <v>0.05782</v>
      </c>
      <c r="CB38" s="34">
        <v>1</v>
      </c>
      <c r="CC38" s="104" t="e">
        <f>#REF!</f>
        <v>#REF!</v>
      </c>
      <c r="CD38" s="104" t="e">
        <f t="shared" si="24"/>
        <v>#REF!</v>
      </c>
      <c r="CE38" s="334">
        <f t="shared" si="32"/>
        <v>4.402200000000001</v>
      </c>
      <c r="CF38" s="334">
        <f t="shared" si="33"/>
        <v>29.348000000000003</v>
      </c>
      <c r="CG38" s="334">
        <f t="shared" si="34"/>
        <v>29.348000000000003</v>
      </c>
      <c r="CH38" s="33" t="s">
        <v>59</v>
      </c>
      <c r="CI38" s="35" t="s">
        <v>60</v>
      </c>
      <c r="CJ38" s="545">
        <f t="shared" si="43"/>
        <v>0.1164</v>
      </c>
      <c r="CK38" s="333">
        <f t="shared" si="35"/>
        <v>36.685</v>
      </c>
      <c r="CL38" s="313" t="s">
        <v>56</v>
      </c>
      <c r="CM38" s="35" t="s">
        <v>64</v>
      </c>
      <c r="CN38" s="162" t="s">
        <v>56</v>
      </c>
      <c r="CO38" s="162" t="s">
        <v>56</v>
      </c>
      <c r="CP38" s="34">
        <v>0</v>
      </c>
      <c r="CQ38" s="36" t="s">
        <v>73</v>
      </c>
      <c r="CR38" s="135" t="s">
        <v>60</v>
      </c>
      <c r="CS38" s="542">
        <v>2.4</v>
      </c>
      <c r="CT38" s="561">
        <v>0.474</v>
      </c>
      <c r="CU38" s="556"/>
      <c r="CV38" s="135" t="e">
        <f>#REF!</f>
        <v>#REF!</v>
      </c>
      <c r="CW38" s="676">
        <v>2</v>
      </c>
      <c r="CX38" s="33">
        <v>2</v>
      </c>
      <c r="CY38" s="32">
        <v>1</v>
      </c>
      <c r="CZ38" s="32">
        <v>1</v>
      </c>
      <c r="DA38" s="32" t="s">
        <v>486</v>
      </c>
      <c r="DB38" s="724">
        <v>1</v>
      </c>
      <c r="DC38" s="724"/>
      <c r="DD38" s="32">
        <v>1</v>
      </c>
      <c r="DE38" s="127"/>
      <c r="DF38" s="33"/>
      <c r="DG38" s="127"/>
      <c r="DH38" s="127"/>
      <c r="DI38" s="39" t="e">
        <f t="shared" si="25"/>
        <v>#REF!</v>
      </c>
    </row>
    <row r="39" spans="1:113" ht="27.75" customHeight="1" thickBot="1">
      <c r="A39" s="129">
        <f t="shared" si="26"/>
        <v>36</v>
      </c>
      <c r="B39" s="38" t="s">
        <v>52</v>
      </c>
      <c r="C39" s="39" t="s">
        <v>74</v>
      </c>
      <c r="D39" s="40">
        <v>23</v>
      </c>
      <c r="E39" s="41" t="str">
        <f t="shared" si="36"/>
        <v>Ленина д.23</v>
      </c>
      <c r="F39" s="47" t="s">
        <v>53</v>
      </c>
      <c r="G39" s="40" t="s">
        <v>54</v>
      </c>
      <c r="H39" s="32">
        <v>1955</v>
      </c>
      <c r="I39" s="184" t="s">
        <v>986</v>
      </c>
      <c r="J39" s="32" t="s">
        <v>1037</v>
      </c>
      <c r="K39" s="32" t="s">
        <v>141</v>
      </c>
      <c r="L39" s="351" t="s">
        <v>535</v>
      </c>
      <c r="M39" s="170" t="s">
        <v>584</v>
      </c>
      <c r="N39" s="662" t="s">
        <v>234</v>
      </c>
      <c r="O39" s="662">
        <v>535</v>
      </c>
      <c r="P39" s="187">
        <v>487.4</v>
      </c>
      <c r="Q39" s="35">
        <v>40</v>
      </c>
      <c r="R39" s="34">
        <v>40</v>
      </c>
      <c r="S39" s="34">
        <v>40</v>
      </c>
      <c r="T39" s="33">
        <v>40</v>
      </c>
      <c r="U39" s="33">
        <v>40</v>
      </c>
      <c r="V39" s="33">
        <v>40</v>
      </c>
      <c r="W39" s="33">
        <v>40</v>
      </c>
      <c r="X39" s="33">
        <v>40</v>
      </c>
      <c r="Y39" s="33">
        <v>40</v>
      </c>
      <c r="Z39" s="650">
        <v>31083</v>
      </c>
      <c r="AA39" s="596">
        <v>34326</v>
      </c>
      <c r="AB39" s="42">
        <v>2</v>
      </c>
      <c r="AC39" s="48">
        <v>0</v>
      </c>
      <c r="AD39" s="43">
        <v>10</v>
      </c>
      <c r="AE39" s="32">
        <f t="shared" si="37"/>
        <v>11</v>
      </c>
      <c r="AF39" s="637">
        <v>9</v>
      </c>
      <c r="AG39" s="43">
        <v>2</v>
      </c>
      <c r="AH39" s="556">
        <v>19</v>
      </c>
      <c r="AI39" s="556">
        <v>22</v>
      </c>
      <c r="AJ39" s="43">
        <v>2</v>
      </c>
      <c r="AK39" s="608">
        <f t="shared" si="38"/>
        <v>690.3</v>
      </c>
      <c r="AL39" s="589">
        <f t="shared" si="39"/>
        <v>629.5</v>
      </c>
      <c r="AM39" s="783">
        <v>450.3</v>
      </c>
      <c r="AN39" s="168">
        <v>179.2</v>
      </c>
      <c r="AO39" s="44">
        <v>4.4</v>
      </c>
      <c r="AP39" s="45" t="s">
        <v>56</v>
      </c>
      <c r="AQ39" s="45">
        <v>56.4</v>
      </c>
      <c r="AR39" s="45" t="s">
        <v>56</v>
      </c>
      <c r="AS39" s="46" t="s">
        <v>56</v>
      </c>
      <c r="AT39" s="242">
        <f t="shared" si="40"/>
        <v>60.8</v>
      </c>
      <c r="AU39" s="242" t="e">
        <f>#REF!</f>
        <v>#REF!</v>
      </c>
      <c r="AV39" s="346" t="s">
        <v>56</v>
      </c>
      <c r="AW39" s="346">
        <v>19.9</v>
      </c>
      <c r="AX39" s="346" t="s">
        <v>56</v>
      </c>
      <c r="AY39" s="346" t="s">
        <v>56</v>
      </c>
      <c r="AZ39" s="346" t="s">
        <v>56</v>
      </c>
      <c r="BA39" s="243" t="e">
        <f t="shared" si="41"/>
        <v>#REF!</v>
      </c>
      <c r="BB39" s="255">
        <v>10</v>
      </c>
      <c r="BC39" s="256">
        <v>225</v>
      </c>
      <c r="BD39" s="257">
        <v>56</v>
      </c>
      <c r="BE39" s="256">
        <v>150</v>
      </c>
      <c r="BF39" s="254">
        <f t="shared" si="42"/>
        <v>441</v>
      </c>
      <c r="BG39" s="35" t="s">
        <v>58</v>
      </c>
      <c r="BH39" s="34">
        <v>1</v>
      </c>
      <c r="BI39" s="104" t="e">
        <f>#REF!</f>
        <v>#REF!</v>
      </c>
      <c r="BJ39" s="34">
        <v>1</v>
      </c>
      <c r="BK39" s="334">
        <f t="shared" si="27"/>
        <v>172.575</v>
      </c>
      <c r="BL39" s="334">
        <f t="shared" si="28"/>
        <v>41.418</v>
      </c>
      <c r="BM39" s="556" t="s">
        <v>983</v>
      </c>
      <c r="BN39" s="36" t="s">
        <v>62</v>
      </c>
      <c r="BO39" s="35" t="s">
        <v>58</v>
      </c>
      <c r="BP39" s="548">
        <v>0.05858</v>
      </c>
      <c r="BQ39" s="34">
        <v>1</v>
      </c>
      <c r="BR39" s="104" t="e">
        <f>#REF!</f>
        <v>#REF!</v>
      </c>
      <c r="BS39" s="34">
        <v>1</v>
      </c>
      <c r="BT39" s="334">
        <f t="shared" si="29"/>
        <v>4.1418</v>
      </c>
      <c r="BU39" s="334">
        <f t="shared" si="30"/>
        <v>27.612</v>
      </c>
      <c r="BV39" s="334">
        <f t="shared" si="31"/>
        <v>27.612</v>
      </c>
      <c r="BW39" s="716"/>
      <c r="BX39" s="715" t="s">
        <v>1067</v>
      </c>
      <c r="BY39" s="296" t="s">
        <v>70</v>
      </c>
      <c r="BZ39" s="37" t="s">
        <v>60</v>
      </c>
      <c r="CA39" s="548">
        <v>0.05782</v>
      </c>
      <c r="CB39" s="34">
        <v>1</v>
      </c>
      <c r="CC39" s="104" t="e">
        <f>#REF!</f>
        <v>#REF!</v>
      </c>
      <c r="CD39" s="104" t="e">
        <f t="shared" si="24"/>
        <v>#REF!</v>
      </c>
      <c r="CE39" s="334">
        <f t="shared" si="32"/>
        <v>4.1418</v>
      </c>
      <c r="CF39" s="334">
        <f t="shared" si="33"/>
        <v>27.612</v>
      </c>
      <c r="CG39" s="334">
        <f t="shared" si="34"/>
        <v>27.612</v>
      </c>
      <c r="CH39" s="33" t="s">
        <v>62</v>
      </c>
      <c r="CI39" s="35" t="s">
        <v>60</v>
      </c>
      <c r="CJ39" s="545">
        <f t="shared" si="43"/>
        <v>0.1164</v>
      </c>
      <c r="CK39" s="333">
        <f t="shared" si="35"/>
        <v>34.515</v>
      </c>
      <c r="CL39" s="313" t="s">
        <v>56</v>
      </c>
      <c r="CM39" s="35" t="s">
        <v>64</v>
      </c>
      <c r="CN39" s="162" t="s">
        <v>56</v>
      </c>
      <c r="CO39" s="162" t="s">
        <v>56</v>
      </c>
      <c r="CP39" s="34">
        <v>0</v>
      </c>
      <c r="CQ39" s="36" t="s">
        <v>73</v>
      </c>
      <c r="CR39" s="135" t="s">
        <v>60</v>
      </c>
      <c r="CS39" s="542">
        <v>3.4</v>
      </c>
      <c r="CT39" s="560">
        <v>0.873</v>
      </c>
      <c r="CU39" s="32" t="s">
        <v>878</v>
      </c>
      <c r="CV39" s="135" t="e">
        <f>#REF!</f>
        <v>#REF!</v>
      </c>
      <c r="CW39" s="676">
        <v>2</v>
      </c>
      <c r="CX39" s="33">
        <v>2</v>
      </c>
      <c r="CY39" s="32">
        <v>1</v>
      </c>
      <c r="CZ39" s="32">
        <v>1</v>
      </c>
      <c r="DA39" s="32" t="s">
        <v>486</v>
      </c>
      <c r="DB39" s="724">
        <v>1</v>
      </c>
      <c r="DC39" s="724"/>
      <c r="DD39" s="32">
        <v>1</v>
      </c>
      <c r="DE39" s="43"/>
      <c r="DF39" s="33" t="s">
        <v>1007</v>
      </c>
      <c r="DG39" s="671" t="s">
        <v>1055</v>
      </c>
      <c r="DH39" s="684">
        <v>43602</v>
      </c>
      <c r="DI39" s="39" t="e">
        <f t="shared" si="25"/>
        <v>#REF!</v>
      </c>
    </row>
    <row r="40" spans="1:113" ht="27.75" customHeight="1" thickBot="1">
      <c r="A40" s="129">
        <f t="shared" si="26"/>
        <v>37</v>
      </c>
      <c r="B40" s="38" t="s">
        <v>52</v>
      </c>
      <c r="C40" s="39" t="s">
        <v>74</v>
      </c>
      <c r="D40" s="40">
        <v>24</v>
      </c>
      <c r="E40" s="41" t="str">
        <f t="shared" si="36"/>
        <v>Ленина д.24</v>
      </c>
      <c r="F40" s="31" t="s">
        <v>53</v>
      </c>
      <c r="G40" s="40" t="s">
        <v>54</v>
      </c>
      <c r="H40" s="32">
        <v>1962</v>
      </c>
      <c r="I40" s="184" t="s">
        <v>986</v>
      </c>
      <c r="J40" s="910" t="s">
        <v>1037</v>
      </c>
      <c r="K40" s="128" t="s">
        <v>142</v>
      </c>
      <c r="L40" s="351" t="s">
        <v>536</v>
      </c>
      <c r="M40" s="173" t="s">
        <v>585</v>
      </c>
      <c r="N40" s="664" t="s">
        <v>1003</v>
      </c>
      <c r="O40" s="665">
        <v>3507</v>
      </c>
      <c r="P40" s="187">
        <v>761.4</v>
      </c>
      <c r="Q40" s="35">
        <v>40</v>
      </c>
      <c r="R40" s="34">
        <v>40</v>
      </c>
      <c r="S40" s="34">
        <v>40</v>
      </c>
      <c r="T40" s="33">
        <v>50</v>
      </c>
      <c r="U40" s="132">
        <v>40</v>
      </c>
      <c r="V40" s="132">
        <v>30</v>
      </c>
      <c r="W40" s="132">
        <v>40</v>
      </c>
      <c r="X40" s="132">
        <v>40</v>
      </c>
      <c r="Y40" s="132">
        <v>40</v>
      </c>
      <c r="Z40" s="650">
        <v>31146</v>
      </c>
      <c r="AA40" s="596">
        <v>34298</v>
      </c>
      <c r="AB40" s="42">
        <v>3</v>
      </c>
      <c r="AC40" s="48">
        <v>0</v>
      </c>
      <c r="AD40" s="43">
        <v>48</v>
      </c>
      <c r="AE40" s="32">
        <f t="shared" si="37"/>
        <v>48</v>
      </c>
      <c r="AF40" s="637">
        <v>48</v>
      </c>
      <c r="AG40" s="43">
        <v>0</v>
      </c>
      <c r="AH40" s="556">
        <v>80</v>
      </c>
      <c r="AI40" s="556">
        <v>78</v>
      </c>
      <c r="AJ40" s="43">
        <v>4</v>
      </c>
      <c r="AK40" s="608">
        <f t="shared" si="38"/>
        <v>2126.9</v>
      </c>
      <c r="AL40" s="589">
        <f t="shared" si="39"/>
        <v>1976.9</v>
      </c>
      <c r="AM40" s="783">
        <v>1976.9</v>
      </c>
      <c r="AN40" s="168">
        <v>0</v>
      </c>
      <c r="AO40" s="44">
        <v>5.5</v>
      </c>
      <c r="AP40" s="45" t="s">
        <v>56</v>
      </c>
      <c r="AQ40" s="45">
        <v>144.5</v>
      </c>
      <c r="AR40" s="45" t="s">
        <v>56</v>
      </c>
      <c r="AS40" s="46" t="s">
        <v>56</v>
      </c>
      <c r="AT40" s="242">
        <f t="shared" si="40"/>
        <v>150</v>
      </c>
      <c r="AU40" s="242" t="e">
        <f>#REF!</f>
        <v>#REF!</v>
      </c>
      <c r="AV40" s="346" t="s">
        <v>56</v>
      </c>
      <c r="AW40" s="346">
        <v>28.1</v>
      </c>
      <c r="AX40" s="346" t="s">
        <v>56</v>
      </c>
      <c r="AY40" s="346" t="s">
        <v>56</v>
      </c>
      <c r="AZ40" s="346" t="s">
        <v>56</v>
      </c>
      <c r="BA40" s="243" t="e">
        <f t="shared" si="41"/>
        <v>#REF!</v>
      </c>
      <c r="BB40" s="255">
        <v>15</v>
      </c>
      <c r="BC40" s="256">
        <v>300</v>
      </c>
      <c r="BD40" s="257">
        <v>150</v>
      </c>
      <c r="BE40" s="256">
        <v>300</v>
      </c>
      <c r="BF40" s="254">
        <f t="shared" si="42"/>
        <v>765</v>
      </c>
      <c r="BG40" s="35" t="s">
        <v>58</v>
      </c>
      <c r="BH40" s="34">
        <v>1</v>
      </c>
      <c r="BI40" s="104" t="e">
        <f>#REF!</f>
        <v>#REF!</v>
      </c>
      <c r="BJ40" s="34">
        <v>0</v>
      </c>
      <c r="BK40" s="334">
        <f t="shared" si="27"/>
        <v>531.725</v>
      </c>
      <c r="BL40" s="334">
        <f t="shared" si="28"/>
        <v>127.614</v>
      </c>
      <c r="BM40" s="556" t="s">
        <v>983</v>
      </c>
      <c r="BN40" s="36" t="s">
        <v>59</v>
      </c>
      <c r="BO40" s="35" t="s">
        <v>58</v>
      </c>
      <c r="BP40" s="548">
        <v>0.05858</v>
      </c>
      <c r="BQ40" s="34">
        <v>1</v>
      </c>
      <c r="BR40" s="104" t="e">
        <f>#REF!</f>
        <v>#REF!</v>
      </c>
      <c r="BS40" s="34">
        <v>0</v>
      </c>
      <c r="BT40" s="334">
        <f t="shared" si="29"/>
        <v>12.7614</v>
      </c>
      <c r="BU40" s="334">
        <f t="shared" si="30"/>
        <v>85.07600000000001</v>
      </c>
      <c r="BV40" s="334">
        <f t="shared" si="31"/>
        <v>85.07600000000001</v>
      </c>
      <c r="BW40" s="716"/>
      <c r="BX40" s="715" t="s">
        <v>1067</v>
      </c>
      <c r="BY40" s="296" t="s">
        <v>59</v>
      </c>
      <c r="BZ40" s="37" t="s">
        <v>60</v>
      </c>
      <c r="CA40" s="548">
        <v>0.05782</v>
      </c>
      <c r="CB40" s="34">
        <v>1</v>
      </c>
      <c r="CC40" s="104" t="e">
        <f>#REF!</f>
        <v>#REF!</v>
      </c>
      <c r="CD40" s="104" t="e">
        <f t="shared" si="24"/>
        <v>#REF!</v>
      </c>
      <c r="CE40" s="334">
        <f t="shared" si="32"/>
        <v>12.7614</v>
      </c>
      <c r="CF40" s="334">
        <f t="shared" si="33"/>
        <v>85.07600000000001</v>
      </c>
      <c r="CG40" s="334">
        <f t="shared" si="34"/>
        <v>85.07600000000001</v>
      </c>
      <c r="CH40" s="33" t="s">
        <v>59</v>
      </c>
      <c r="CI40" s="35" t="s">
        <v>60</v>
      </c>
      <c r="CJ40" s="545">
        <f t="shared" si="43"/>
        <v>0.1164</v>
      </c>
      <c r="CK40" s="333">
        <f t="shared" si="35"/>
        <v>106.34500000000001</v>
      </c>
      <c r="CL40" s="313" t="s">
        <v>56</v>
      </c>
      <c r="CM40" s="35" t="s">
        <v>60</v>
      </c>
      <c r="CN40" s="37">
        <v>1977</v>
      </c>
      <c r="CO40" s="37">
        <v>240</v>
      </c>
      <c r="CP40" s="34">
        <v>0</v>
      </c>
      <c r="CQ40" s="36" t="s">
        <v>61</v>
      </c>
      <c r="CR40" s="135" t="s">
        <v>60</v>
      </c>
      <c r="CS40" s="542">
        <v>2.4</v>
      </c>
      <c r="CT40" s="560">
        <v>0.474</v>
      </c>
      <c r="CU40" s="556"/>
      <c r="CV40" s="135" t="e">
        <f>#REF!</f>
        <v>#REF!</v>
      </c>
      <c r="CW40" s="676">
        <v>2</v>
      </c>
      <c r="CX40" s="33">
        <v>2</v>
      </c>
      <c r="CY40" s="32">
        <v>1</v>
      </c>
      <c r="CZ40" s="32">
        <v>1</v>
      </c>
      <c r="DA40" s="32" t="s">
        <v>486</v>
      </c>
      <c r="DB40" s="724">
        <v>1</v>
      </c>
      <c r="DC40" s="724"/>
      <c r="DD40" s="32">
        <v>1</v>
      </c>
      <c r="DE40" s="43"/>
      <c r="DF40" s="33"/>
      <c r="DG40" s="127"/>
      <c r="DH40" s="127"/>
      <c r="DI40" s="39" t="e">
        <f t="shared" si="25"/>
        <v>#REF!</v>
      </c>
    </row>
    <row r="41" spans="1:113" s="73" customFormat="1" ht="27.75" customHeight="1" thickBot="1">
      <c r="A41" s="129">
        <f t="shared" si="26"/>
        <v>38</v>
      </c>
      <c r="B41" s="38" t="s">
        <v>52</v>
      </c>
      <c r="C41" s="39" t="s">
        <v>74</v>
      </c>
      <c r="D41" s="40">
        <v>27</v>
      </c>
      <c r="E41" s="41" t="str">
        <f t="shared" si="36"/>
        <v>Ленина д.27</v>
      </c>
      <c r="F41" s="47" t="s">
        <v>53</v>
      </c>
      <c r="G41" s="40" t="s">
        <v>54</v>
      </c>
      <c r="H41" s="32">
        <v>1957</v>
      </c>
      <c r="I41" s="184" t="s">
        <v>986</v>
      </c>
      <c r="J41" s="910" t="s">
        <v>1037</v>
      </c>
      <c r="K41" s="32" t="s">
        <v>143</v>
      </c>
      <c r="L41" s="351" t="s">
        <v>537</v>
      </c>
      <c r="M41" s="170" t="s">
        <v>586</v>
      </c>
      <c r="N41" s="175" t="s">
        <v>269</v>
      </c>
      <c r="O41" s="175">
        <v>955</v>
      </c>
      <c r="P41" s="187">
        <v>973.3</v>
      </c>
      <c r="Q41" s="35">
        <v>44</v>
      </c>
      <c r="R41" s="34">
        <v>40</v>
      </c>
      <c r="S41" s="34">
        <v>28</v>
      </c>
      <c r="T41" s="33">
        <v>40</v>
      </c>
      <c r="U41" s="132">
        <v>40</v>
      </c>
      <c r="V41" s="132">
        <v>50</v>
      </c>
      <c r="W41" s="132">
        <v>50</v>
      </c>
      <c r="X41" s="132">
        <v>50</v>
      </c>
      <c r="Y41" s="660">
        <v>44</v>
      </c>
      <c r="Z41" s="650">
        <v>34005</v>
      </c>
      <c r="AA41" s="596">
        <v>33946</v>
      </c>
      <c r="AB41" s="42">
        <v>4</v>
      </c>
      <c r="AC41" s="48">
        <v>0</v>
      </c>
      <c r="AD41" s="43">
        <v>29</v>
      </c>
      <c r="AE41" s="32">
        <f t="shared" si="37"/>
        <v>34</v>
      </c>
      <c r="AF41" s="637">
        <v>28</v>
      </c>
      <c r="AG41" s="43">
        <v>6</v>
      </c>
      <c r="AH41" s="556">
        <v>44</v>
      </c>
      <c r="AI41" s="556">
        <v>47</v>
      </c>
      <c r="AJ41" s="43">
        <v>3</v>
      </c>
      <c r="AK41" s="608">
        <f t="shared" si="38"/>
        <v>2020.2</v>
      </c>
      <c r="AL41" s="589">
        <f t="shared" si="39"/>
        <v>1858</v>
      </c>
      <c r="AM41" s="783">
        <v>1409.2</v>
      </c>
      <c r="AN41" s="168">
        <v>448.8</v>
      </c>
      <c r="AO41" s="44">
        <v>7.8</v>
      </c>
      <c r="AP41" s="45" t="s">
        <v>56</v>
      </c>
      <c r="AQ41" s="45">
        <v>154.4</v>
      </c>
      <c r="AR41" s="45" t="s">
        <v>56</v>
      </c>
      <c r="AS41" s="46" t="s">
        <v>56</v>
      </c>
      <c r="AT41" s="242">
        <f t="shared" si="40"/>
        <v>162.20000000000002</v>
      </c>
      <c r="AU41" s="242" t="e">
        <f>#REF!</f>
        <v>#REF!</v>
      </c>
      <c r="AV41" s="346" t="s">
        <v>56</v>
      </c>
      <c r="AW41" s="346" t="s">
        <v>56</v>
      </c>
      <c r="AX41" s="346" t="s">
        <v>56</v>
      </c>
      <c r="AY41" s="346" t="s">
        <v>56</v>
      </c>
      <c r="AZ41" s="346" t="s">
        <v>56</v>
      </c>
      <c r="BA41" s="243" t="e">
        <f t="shared" si="41"/>
        <v>#REF!</v>
      </c>
      <c r="BB41" s="255">
        <v>50</v>
      </c>
      <c r="BC41" s="256">
        <v>260</v>
      </c>
      <c r="BD41" s="257">
        <v>70</v>
      </c>
      <c r="BE41" s="256">
        <v>380</v>
      </c>
      <c r="BF41" s="254">
        <f t="shared" si="42"/>
        <v>760</v>
      </c>
      <c r="BG41" s="35" t="s">
        <v>58</v>
      </c>
      <c r="BH41" s="34">
        <v>1</v>
      </c>
      <c r="BI41" s="104" t="e">
        <f>#REF!</f>
        <v>#REF!</v>
      </c>
      <c r="BJ41" s="34">
        <v>0</v>
      </c>
      <c r="BK41" s="334">
        <f t="shared" si="27"/>
        <v>505.05</v>
      </c>
      <c r="BL41" s="334">
        <f t="shared" si="28"/>
        <v>121.212</v>
      </c>
      <c r="BM41" s="556" t="s">
        <v>983</v>
      </c>
      <c r="BN41" s="36" t="s">
        <v>62</v>
      </c>
      <c r="BO41" s="35" t="s">
        <v>58</v>
      </c>
      <c r="BP41" s="548">
        <v>0.05858</v>
      </c>
      <c r="BQ41" s="34">
        <v>1</v>
      </c>
      <c r="BR41" s="104" t="e">
        <f>#REF!</f>
        <v>#REF!</v>
      </c>
      <c r="BS41" s="34">
        <v>0</v>
      </c>
      <c r="BT41" s="334">
        <f t="shared" si="29"/>
        <v>12.1212</v>
      </c>
      <c r="BU41" s="334">
        <f t="shared" si="30"/>
        <v>80.808</v>
      </c>
      <c r="BV41" s="334">
        <f t="shared" si="31"/>
        <v>80.808</v>
      </c>
      <c r="BW41" s="716"/>
      <c r="BX41" s="715" t="s">
        <v>1067</v>
      </c>
      <c r="BY41" s="296" t="s">
        <v>59</v>
      </c>
      <c r="BZ41" s="37" t="s">
        <v>60</v>
      </c>
      <c r="CA41" s="548">
        <v>0.05782</v>
      </c>
      <c r="CB41" s="34">
        <v>1</v>
      </c>
      <c r="CC41" s="104" t="e">
        <f>#REF!</f>
        <v>#REF!</v>
      </c>
      <c r="CD41" s="104" t="e">
        <f t="shared" si="24"/>
        <v>#REF!</v>
      </c>
      <c r="CE41" s="334">
        <f t="shared" si="32"/>
        <v>12.1212</v>
      </c>
      <c r="CF41" s="334">
        <f t="shared" si="33"/>
        <v>80.808</v>
      </c>
      <c r="CG41" s="334">
        <f t="shared" si="34"/>
        <v>80.808</v>
      </c>
      <c r="CH41" s="122" t="s">
        <v>59</v>
      </c>
      <c r="CI41" s="35" t="s">
        <v>60</v>
      </c>
      <c r="CJ41" s="545">
        <f t="shared" si="43"/>
        <v>0.1164</v>
      </c>
      <c r="CK41" s="333">
        <f t="shared" si="35"/>
        <v>101.01</v>
      </c>
      <c r="CL41" s="313" t="s">
        <v>56</v>
      </c>
      <c r="CM41" s="35" t="s">
        <v>60</v>
      </c>
      <c r="CN41" s="37">
        <v>1982</v>
      </c>
      <c r="CO41" s="37">
        <v>218</v>
      </c>
      <c r="CP41" s="34">
        <v>0</v>
      </c>
      <c r="CQ41" s="36" t="s">
        <v>61</v>
      </c>
      <c r="CR41" s="135" t="s">
        <v>60</v>
      </c>
      <c r="CS41" s="542">
        <v>2.4</v>
      </c>
      <c r="CT41" s="560">
        <v>0.474</v>
      </c>
      <c r="CU41" s="556"/>
      <c r="CV41" s="135" t="e">
        <f>#REF!</f>
        <v>#REF!</v>
      </c>
      <c r="CW41" s="676">
        <v>1</v>
      </c>
      <c r="CX41" s="33">
        <v>1</v>
      </c>
      <c r="CY41" s="32">
        <v>1</v>
      </c>
      <c r="CZ41" s="32">
        <v>1</v>
      </c>
      <c r="DA41" s="32" t="s">
        <v>486</v>
      </c>
      <c r="DB41" s="724">
        <v>1</v>
      </c>
      <c r="DC41" s="724"/>
      <c r="DD41" s="32">
        <v>1</v>
      </c>
      <c r="DE41" s="127"/>
      <c r="DF41" s="33"/>
      <c r="DG41" s="127"/>
      <c r="DH41" s="127"/>
      <c r="DI41" s="39" t="e">
        <f t="shared" si="25"/>
        <v>#REF!</v>
      </c>
    </row>
    <row r="42" spans="1:113" ht="27.75" customHeight="1" thickBot="1">
      <c r="A42" s="129">
        <f t="shared" si="26"/>
        <v>39</v>
      </c>
      <c r="B42" s="113" t="s">
        <v>52</v>
      </c>
      <c r="C42" s="114" t="s">
        <v>74</v>
      </c>
      <c r="D42" s="115">
        <v>28</v>
      </c>
      <c r="E42" s="116" t="str">
        <f t="shared" si="36"/>
        <v>Ленина д.28</v>
      </c>
      <c r="F42" s="117" t="s">
        <v>53</v>
      </c>
      <c r="G42" s="115" t="s">
        <v>54</v>
      </c>
      <c r="H42" s="115">
        <v>1963</v>
      </c>
      <c r="I42" s="184" t="s">
        <v>986</v>
      </c>
      <c r="J42" s="910" t="s">
        <v>1037</v>
      </c>
      <c r="K42" s="127" t="s">
        <v>144</v>
      </c>
      <c r="L42" s="351" t="s">
        <v>538</v>
      </c>
      <c r="M42" s="172" t="s">
        <v>587</v>
      </c>
      <c r="N42" s="176" t="s">
        <v>275</v>
      </c>
      <c r="O42" s="176">
        <v>689</v>
      </c>
      <c r="P42" s="187">
        <v>757.7</v>
      </c>
      <c r="Q42" s="35">
        <v>50</v>
      </c>
      <c r="R42" s="34">
        <v>50</v>
      </c>
      <c r="S42" s="34">
        <v>50</v>
      </c>
      <c r="T42" s="33">
        <v>50</v>
      </c>
      <c r="U42" s="132">
        <v>50</v>
      </c>
      <c r="V42" s="132">
        <v>50</v>
      </c>
      <c r="W42" s="132">
        <v>50</v>
      </c>
      <c r="X42" s="132">
        <v>50</v>
      </c>
      <c r="Y42" s="132">
        <v>50</v>
      </c>
      <c r="Z42" s="650">
        <v>33637</v>
      </c>
      <c r="AA42" s="596">
        <v>33977</v>
      </c>
      <c r="AB42" s="42">
        <v>3</v>
      </c>
      <c r="AC42" s="48">
        <v>0</v>
      </c>
      <c r="AD42" s="115">
        <v>48</v>
      </c>
      <c r="AE42" s="32">
        <f t="shared" si="37"/>
        <v>48</v>
      </c>
      <c r="AF42" s="638">
        <v>48</v>
      </c>
      <c r="AG42" s="115">
        <v>0</v>
      </c>
      <c r="AH42" s="556">
        <v>79</v>
      </c>
      <c r="AI42" s="556">
        <v>76</v>
      </c>
      <c r="AJ42" s="115">
        <v>4</v>
      </c>
      <c r="AK42" s="608">
        <f t="shared" si="38"/>
        <v>2125.4</v>
      </c>
      <c r="AL42" s="589">
        <f t="shared" si="39"/>
        <v>1983</v>
      </c>
      <c r="AM42" s="783">
        <v>1983</v>
      </c>
      <c r="AN42" s="168">
        <v>0</v>
      </c>
      <c r="AO42" s="123">
        <v>5.7</v>
      </c>
      <c r="AP42" s="97" t="s">
        <v>56</v>
      </c>
      <c r="AQ42" s="97">
        <v>136.7</v>
      </c>
      <c r="AR42" s="97" t="s">
        <v>56</v>
      </c>
      <c r="AS42" s="98" t="s">
        <v>56</v>
      </c>
      <c r="AT42" s="242">
        <f t="shared" si="40"/>
        <v>142.39999999999998</v>
      </c>
      <c r="AU42" s="242" t="e">
        <f>#REF!</f>
        <v>#REF!</v>
      </c>
      <c r="AV42" s="346" t="s">
        <v>56</v>
      </c>
      <c r="AW42" s="346">
        <v>14.8</v>
      </c>
      <c r="AX42" s="346" t="s">
        <v>56</v>
      </c>
      <c r="AY42" s="346" t="s">
        <v>56</v>
      </c>
      <c r="AZ42" s="346" t="s">
        <v>56</v>
      </c>
      <c r="BA42" s="243" t="e">
        <f t="shared" si="41"/>
        <v>#REF!</v>
      </c>
      <c r="BB42" s="258">
        <v>27</v>
      </c>
      <c r="BC42" s="259">
        <v>310</v>
      </c>
      <c r="BD42" s="261">
        <v>280</v>
      </c>
      <c r="BE42" s="259">
        <v>400</v>
      </c>
      <c r="BF42" s="260">
        <f t="shared" si="42"/>
        <v>1017</v>
      </c>
      <c r="BG42" s="118" t="s">
        <v>58</v>
      </c>
      <c r="BH42" s="119">
        <v>1</v>
      </c>
      <c r="BI42" s="104" t="e">
        <f>#REF!</f>
        <v>#REF!</v>
      </c>
      <c r="BJ42" s="119">
        <v>0</v>
      </c>
      <c r="BK42" s="334">
        <f t="shared" si="27"/>
        <v>531.35</v>
      </c>
      <c r="BL42" s="334">
        <f t="shared" si="28"/>
        <v>127.524</v>
      </c>
      <c r="BM42" s="556" t="s">
        <v>983</v>
      </c>
      <c r="BN42" s="120" t="s">
        <v>59</v>
      </c>
      <c r="BO42" s="118" t="s">
        <v>58</v>
      </c>
      <c r="BP42" s="549">
        <v>0.05858</v>
      </c>
      <c r="BQ42" s="119">
        <v>1</v>
      </c>
      <c r="BR42" s="104" t="e">
        <f>#REF!</f>
        <v>#REF!</v>
      </c>
      <c r="BS42" s="119">
        <v>0</v>
      </c>
      <c r="BT42" s="334">
        <f t="shared" si="29"/>
        <v>12.752400000000002</v>
      </c>
      <c r="BU42" s="334">
        <f t="shared" si="30"/>
        <v>85.016</v>
      </c>
      <c r="BV42" s="334">
        <f t="shared" si="31"/>
        <v>85.016</v>
      </c>
      <c r="BW42" s="716"/>
      <c r="BX42" s="715" t="s">
        <v>1067</v>
      </c>
      <c r="BY42" s="717" t="s">
        <v>59</v>
      </c>
      <c r="BZ42" s="121" t="s">
        <v>60</v>
      </c>
      <c r="CA42" s="549">
        <v>0.05782</v>
      </c>
      <c r="CB42" s="119">
        <v>1</v>
      </c>
      <c r="CC42" s="104" t="e">
        <f>#REF!</f>
        <v>#REF!</v>
      </c>
      <c r="CD42" s="104" t="e">
        <f t="shared" si="24"/>
        <v>#REF!</v>
      </c>
      <c r="CE42" s="334">
        <f t="shared" si="32"/>
        <v>12.752400000000002</v>
      </c>
      <c r="CF42" s="334">
        <f t="shared" si="33"/>
        <v>85.016</v>
      </c>
      <c r="CG42" s="334">
        <f t="shared" si="34"/>
        <v>85.016</v>
      </c>
      <c r="CH42" s="33" t="s">
        <v>62</v>
      </c>
      <c r="CI42" s="118" t="s">
        <v>60</v>
      </c>
      <c r="CJ42" s="545">
        <f t="shared" si="43"/>
        <v>0.1164</v>
      </c>
      <c r="CK42" s="333">
        <f t="shared" si="35"/>
        <v>106.27000000000001</v>
      </c>
      <c r="CL42" s="313" t="s">
        <v>56</v>
      </c>
      <c r="CM42" s="118" t="s">
        <v>102</v>
      </c>
      <c r="CN42" s="162" t="s">
        <v>56</v>
      </c>
      <c r="CO42" s="162" t="s">
        <v>56</v>
      </c>
      <c r="CP42" s="119">
        <v>0</v>
      </c>
      <c r="CQ42" s="120" t="s">
        <v>73</v>
      </c>
      <c r="CR42" s="135" t="s">
        <v>60</v>
      </c>
      <c r="CS42" s="542">
        <v>2.4</v>
      </c>
      <c r="CT42" s="560">
        <v>0.474</v>
      </c>
      <c r="CU42" s="556"/>
      <c r="CV42" s="135" t="e">
        <f>#REF!</f>
        <v>#REF!</v>
      </c>
      <c r="CW42" s="676">
        <v>1</v>
      </c>
      <c r="CX42" s="33">
        <v>1</v>
      </c>
      <c r="CY42" s="32">
        <v>1</v>
      </c>
      <c r="CZ42" s="32">
        <v>1</v>
      </c>
      <c r="DA42" s="32" t="s">
        <v>486</v>
      </c>
      <c r="DB42" s="724">
        <v>1</v>
      </c>
      <c r="DC42" s="724"/>
      <c r="DD42" s="32">
        <v>1</v>
      </c>
      <c r="DE42" s="43"/>
      <c r="DF42" s="122"/>
      <c r="DG42" s="127"/>
      <c r="DH42" s="127"/>
      <c r="DI42" s="39" t="e">
        <f t="shared" si="25"/>
        <v>#REF!</v>
      </c>
    </row>
    <row r="43" spans="1:113" ht="27.75" customHeight="1" thickBot="1">
      <c r="A43" s="129">
        <f t="shared" si="26"/>
        <v>40</v>
      </c>
      <c r="B43" s="38" t="s">
        <v>52</v>
      </c>
      <c r="C43" s="39" t="s">
        <v>74</v>
      </c>
      <c r="D43" s="40">
        <v>29</v>
      </c>
      <c r="E43" s="41" t="str">
        <f t="shared" si="36"/>
        <v>Ленина д.29</v>
      </c>
      <c r="F43" s="47" t="s">
        <v>53</v>
      </c>
      <c r="G43" s="40" t="s">
        <v>54</v>
      </c>
      <c r="H43" s="32">
        <v>1959</v>
      </c>
      <c r="I43" s="184" t="s">
        <v>986</v>
      </c>
      <c r="J43" s="910" t="s">
        <v>1037</v>
      </c>
      <c r="K43" s="32" t="s">
        <v>145</v>
      </c>
      <c r="L43" s="352" t="s">
        <v>539</v>
      </c>
      <c r="M43" s="124" t="s">
        <v>588</v>
      </c>
      <c r="N43" s="176" t="s">
        <v>276</v>
      </c>
      <c r="O43" s="176">
        <v>436.8</v>
      </c>
      <c r="P43" s="187">
        <v>438.7</v>
      </c>
      <c r="Q43" s="35">
        <v>46</v>
      </c>
      <c r="R43" s="34">
        <v>40</v>
      </c>
      <c r="S43" s="34">
        <v>40</v>
      </c>
      <c r="T43" s="33">
        <v>40</v>
      </c>
      <c r="U43" s="132">
        <v>50</v>
      </c>
      <c r="V43" s="132">
        <v>50</v>
      </c>
      <c r="W43" s="132">
        <v>60</v>
      </c>
      <c r="X43" s="132">
        <v>50</v>
      </c>
      <c r="Y43" s="132">
        <v>50</v>
      </c>
      <c r="Z43" s="650">
        <v>31107</v>
      </c>
      <c r="AA43" s="596">
        <v>34201</v>
      </c>
      <c r="AB43" s="42">
        <v>2</v>
      </c>
      <c r="AC43" s="48">
        <v>0</v>
      </c>
      <c r="AD43" s="43">
        <v>18</v>
      </c>
      <c r="AE43" s="32">
        <f t="shared" si="37"/>
        <v>19.000000000000004</v>
      </c>
      <c r="AF43" s="637">
        <v>18.000000000000004</v>
      </c>
      <c r="AG43" s="43">
        <v>1</v>
      </c>
      <c r="AH43" s="43">
        <v>40</v>
      </c>
      <c r="AI43" s="43">
        <v>41</v>
      </c>
      <c r="AJ43" s="43">
        <v>4</v>
      </c>
      <c r="AK43" s="608">
        <f t="shared" si="38"/>
        <v>1440.5</v>
      </c>
      <c r="AL43" s="589">
        <f t="shared" si="39"/>
        <v>1338.5</v>
      </c>
      <c r="AM43" s="783">
        <v>939</v>
      </c>
      <c r="AN43" s="167">
        <v>399.5</v>
      </c>
      <c r="AO43" s="44">
        <v>3.1</v>
      </c>
      <c r="AP43" s="45" t="s">
        <v>56</v>
      </c>
      <c r="AQ43" s="45">
        <v>98.9</v>
      </c>
      <c r="AR43" s="45" t="s">
        <v>56</v>
      </c>
      <c r="AS43" s="46" t="s">
        <v>56</v>
      </c>
      <c r="AT43" s="242">
        <f t="shared" si="40"/>
        <v>102</v>
      </c>
      <c r="AU43" s="242" t="e">
        <f>#REF!</f>
        <v>#REF!</v>
      </c>
      <c r="AV43" s="346" t="s">
        <v>56</v>
      </c>
      <c r="AW43" s="347" t="s">
        <v>56</v>
      </c>
      <c r="AX43" s="346" t="s">
        <v>56</v>
      </c>
      <c r="AY43" s="346" t="s">
        <v>56</v>
      </c>
      <c r="AZ43" s="346" t="s">
        <v>56</v>
      </c>
      <c r="BA43" s="243" t="e">
        <f t="shared" si="41"/>
        <v>#REF!</v>
      </c>
      <c r="BB43" s="255">
        <v>25</v>
      </c>
      <c r="BC43" s="256">
        <v>250</v>
      </c>
      <c r="BD43" s="257">
        <v>60</v>
      </c>
      <c r="BE43" s="256">
        <v>380</v>
      </c>
      <c r="BF43" s="254">
        <f t="shared" si="42"/>
        <v>715</v>
      </c>
      <c r="BG43" s="35" t="s">
        <v>58</v>
      </c>
      <c r="BH43" s="34">
        <v>1</v>
      </c>
      <c r="BI43" s="104" t="e">
        <f>#REF!</f>
        <v>#REF!</v>
      </c>
      <c r="BJ43" s="34">
        <v>0</v>
      </c>
      <c r="BK43" s="334">
        <f t="shared" si="27"/>
        <v>360.125</v>
      </c>
      <c r="BL43" s="334">
        <f t="shared" si="28"/>
        <v>86.42999999999999</v>
      </c>
      <c r="BM43" s="556" t="s">
        <v>983</v>
      </c>
      <c r="BN43" s="36" t="s">
        <v>59</v>
      </c>
      <c r="BO43" s="35" t="s">
        <v>58</v>
      </c>
      <c r="BP43" s="548">
        <v>0.05858</v>
      </c>
      <c r="BQ43" s="34">
        <v>1</v>
      </c>
      <c r="BR43" s="104" t="e">
        <f>#REF!</f>
        <v>#REF!</v>
      </c>
      <c r="BS43" s="34">
        <v>0</v>
      </c>
      <c r="BT43" s="334">
        <f t="shared" si="29"/>
        <v>8.643</v>
      </c>
      <c r="BU43" s="334">
        <f t="shared" si="30"/>
        <v>57.620000000000005</v>
      </c>
      <c r="BV43" s="334">
        <f t="shared" si="31"/>
        <v>57.620000000000005</v>
      </c>
      <c r="BW43" s="716"/>
      <c r="BX43" s="715" t="s">
        <v>1067</v>
      </c>
      <c r="BY43" s="296" t="s">
        <v>59</v>
      </c>
      <c r="BZ43" s="37" t="s">
        <v>60</v>
      </c>
      <c r="CA43" s="548">
        <v>0.05782</v>
      </c>
      <c r="CB43" s="34">
        <v>1</v>
      </c>
      <c r="CC43" s="104" t="e">
        <f>#REF!</f>
        <v>#REF!</v>
      </c>
      <c r="CD43" s="104" t="e">
        <f t="shared" si="24"/>
        <v>#REF!</v>
      </c>
      <c r="CE43" s="334">
        <f t="shared" si="32"/>
        <v>8.643</v>
      </c>
      <c r="CF43" s="334">
        <f t="shared" si="33"/>
        <v>57.620000000000005</v>
      </c>
      <c r="CG43" s="334">
        <f t="shared" si="34"/>
        <v>57.620000000000005</v>
      </c>
      <c r="CH43" s="33" t="s">
        <v>59</v>
      </c>
      <c r="CI43" s="35" t="s">
        <v>60</v>
      </c>
      <c r="CJ43" s="545">
        <f t="shared" si="43"/>
        <v>0.1164</v>
      </c>
      <c r="CK43" s="333">
        <f t="shared" si="35"/>
        <v>72.025</v>
      </c>
      <c r="CL43" s="313" t="s">
        <v>56</v>
      </c>
      <c r="CM43" s="35" t="s">
        <v>60</v>
      </c>
      <c r="CN43" s="37">
        <v>1982</v>
      </c>
      <c r="CO43" s="37">
        <v>127</v>
      </c>
      <c r="CP43" s="34">
        <v>0</v>
      </c>
      <c r="CQ43" s="36" t="s">
        <v>61</v>
      </c>
      <c r="CR43" s="135" t="s">
        <v>60</v>
      </c>
      <c r="CS43" s="542">
        <v>2.4</v>
      </c>
      <c r="CT43" s="560">
        <v>0.474</v>
      </c>
      <c r="CU43" s="556"/>
      <c r="CV43" s="135" t="e">
        <f>#REF!</f>
        <v>#REF!</v>
      </c>
      <c r="CW43" s="676">
        <v>2</v>
      </c>
      <c r="CX43" s="33">
        <v>2</v>
      </c>
      <c r="CY43" s="32">
        <v>1</v>
      </c>
      <c r="CZ43" s="32">
        <v>1</v>
      </c>
      <c r="DA43" s="32" t="s">
        <v>486</v>
      </c>
      <c r="DB43" s="724">
        <v>1</v>
      </c>
      <c r="DC43" s="724"/>
      <c r="DD43" s="32">
        <v>1</v>
      </c>
      <c r="DE43" s="43"/>
      <c r="DF43" s="33"/>
      <c r="DG43" s="127"/>
      <c r="DH43" s="127"/>
      <c r="DI43" s="39" t="e">
        <f t="shared" si="25"/>
        <v>#REF!</v>
      </c>
    </row>
    <row r="44" spans="1:113" ht="27.75" customHeight="1" thickBot="1">
      <c r="A44" s="129">
        <f t="shared" si="26"/>
        <v>41</v>
      </c>
      <c r="B44" s="38" t="s">
        <v>52</v>
      </c>
      <c r="C44" s="39" t="s">
        <v>74</v>
      </c>
      <c r="D44" s="40">
        <v>3</v>
      </c>
      <c r="E44" s="41" t="str">
        <f t="shared" si="36"/>
        <v>Ленина д.3</v>
      </c>
      <c r="F44" s="31" t="s">
        <v>53</v>
      </c>
      <c r="G44" s="40" t="s">
        <v>54</v>
      </c>
      <c r="H44" s="32">
        <v>1960</v>
      </c>
      <c r="I44" s="184" t="s">
        <v>986</v>
      </c>
      <c r="J44" s="910" t="s">
        <v>1037</v>
      </c>
      <c r="K44" s="32" t="s">
        <v>131</v>
      </c>
      <c r="L44" s="32" t="s">
        <v>555</v>
      </c>
      <c r="M44" s="170" t="s">
        <v>213</v>
      </c>
      <c r="N44" s="176" t="s">
        <v>264</v>
      </c>
      <c r="O44" s="176">
        <v>440.9</v>
      </c>
      <c r="P44" s="162">
        <v>440.9</v>
      </c>
      <c r="Q44" s="35">
        <v>37</v>
      </c>
      <c r="R44" s="34">
        <v>40</v>
      </c>
      <c r="S44" s="34">
        <v>40</v>
      </c>
      <c r="T44" s="33">
        <v>30</v>
      </c>
      <c r="U44" s="132">
        <v>40</v>
      </c>
      <c r="V44" s="132">
        <v>40</v>
      </c>
      <c r="W44" s="132">
        <v>40</v>
      </c>
      <c r="X44" s="132">
        <v>40</v>
      </c>
      <c r="Y44" s="132">
        <v>30</v>
      </c>
      <c r="Z44" s="650">
        <v>36566</v>
      </c>
      <c r="AA44" s="596">
        <v>33987</v>
      </c>
      <c r="AB44" s="42">
        <v>2</v>
      </c>
      <c r="AC44" s="48">
        <v>0</v>
      </c>
      <c r="AD44" s="43">
        <v>23</v>
      </c>
      <c r="AE44" s="32">
        <f t="shared" si="37"/>
        <v>24</v>
      </c>
      <c r="AF44" s="637">
        <v>23</v>
      </c>
      <c r="AG44" s="43">
        <v>1</v>
      </c>
      <c r="AH44" s="556">
        <v>38</v>
      </c>
      <c r="AI44" s="556">
        <v>40</v>
      </c>
      <c r="AJ44" s="43">
        <v>4</v>
      </c>
      <c r="AK44" s="608">
        <f t="shared" si="38"/>
        <v>1358.5</v>
      </c>
      <c r="AL44" s="589">
        <f t="shared" si="39"/>
        <v>1260.9</v>
      </c>
      <c r="AM44" s="783">
        <v>1226.4</v>
      </c>
      <c r="AN44" s="168">
        <v>34.5</v>
      </c>
      <c r="AO44" s="44">
        <v>3.4</v>
      </c>
      <c r="AP44" s="45" t="s">
        <v>56</v>
      </c>
      <c r="AQ44" s="45">
        <v>94.2</v>
      </c>
      <c r="AR44" s="45" t="s">
        <v>56</v>
      </c>
      <c r="AS44" s="46" t="s">
        <v>56</v>
      </c>
      <c r="AT44" s="242">
        <f t="shared" si="40"/>
        <v>97.60000000000001</v>
      </c>
      <c r="AU44" s="242" t="e">
        <f>#REF!</f>
        <v>#REF!</v>
      </c>
      <c r="AV44" s="346" t="s">
        <v>56</v>
      </c>
      <c r="AW44" s="346">
        <v>31.2</v>
      </c>
      <c r="AX44" s="346" t="s">
        <v>56</v>
      </c>
      <c r="AY44" s="346" t="s">
        <v>56</v>
      </c>
      <c r="AZ44" s="346" t="s">
        <v>56</v>
      </c>
      <c r="BA44" s="243" t="e">
        <f t="shared" si="41"/>
        <v>#REF!</v>
      </c>
      <c r="BB44" s="255">
        <v>20</v>
      </c>
      <c r="BC44" s="256">
        <v>164</v>
      </c>
      <c r="BD44" s="257">
        <v>140</v>
      </c>
      <c r="BE44" s="256">
        <v>130</v>
      </c>
      <c r="BF44" s="254">
        <f t="shared" si="42"/>
        <v>454</v>
      </c>
      <c r="BG44" s="35" t="s">
        <v>58</v>
      </c>
      <c r="BH44" s="34">
        <v>1</v>
      </c>
      <c r="BI44" s="104" t="e">
        <f>#REF!</f>
        <v>#REF!</v>
      </c>
      <c r="BJ44" s="34">
        <v>0</v>
      </c>
      <c r="BK44" s="334">
        <f t="shared" si="27"/>
        <v>339.625</v>
      </c>
      <c r="BL44" s="334">
        <f t="shared" si="28"/>
        <v>81.50999999999999</v>
      </c>
      <c r="BM44" s="556" t="s">
        <v>983</v>
      </c>
      <c r="BN44" s="36" t="s">
        <v>59</v>
      </c>
      <c r="BO44" s="35" t="s">
        <v>58</v>
      </c>
      <c r="BP44" s="548">
        <v>0.05858</v>
      </c>
      <c r="BQ44" s="34">
        <v>1</v>
      </c>
      <c r="BR44" s="104" t="e">
        <f>#REF!</f>
        <v>#REF!</v>
      </c>
      <c r="BS44" s="34">
        <v>0</v>
      </c>
      <c r="BT44" s="334">
        <f t="shared" si="29"/>
        <v>8.151</v>
      </c>
      <c r="BU44" s="334">
        <f t="shared" si="30"/>
        <v>54.34</v>
      </c>
      <c r="BV44" s="334">
        <f t="shared" si="31"/>
        <v>54.34</v>
      </c>
      <c r="BW44" s="716"/>
      <c r="BX44" s="715" t="s">
        <v>1067</v>
      </c>
      <c r="BY44" s="296" t="s">
        <v>59</v>
      </c>
      <c r="BZ44" s="37" t="s">
        <v>60</v>
      </c>
      <c r="CA44" s="548">
        <v>0.05782</v>
      </c>
      <c r="CB44" s="34">
        <v>1</v>
      </c>
      <c r="CC44" s="104" t="e">
        <f>#REF!</f>
        <v>#REF!</v>
      </c>
      <c r="CD44" s="104" t="e">
        <f t="shared" si="24"/>
        <v>#REF!</v>
      </c>
      <c r="CE44" s="334">
        <f t="shared" si="32"/>
        <v>8.151</v>
      </c>
      <c r="CF44" s="334">
        <f t="shared" si="33"/>
        <v>54.34</v>
      </c>
      <c r="CG44" s="334">
        <f t="shared" si="34"/>
        <v>54.34</v>
      </c>
      <c r="CH44" s="33" t="s">
        <v>59</v>
      </c>
      <c r="CI44" s="35" t="s">
        <v>60</v>
      </c>
      <c r="CJ44" s="545">
        <f t="shared" si="43"/>
        <v>0.1164</v>
      </c>
      <c r="CK44" s="333">
        <f t="shared" si="35"/>
        <v>67.925</v>
      </c>
      <c r="CL44" s="313" t="s">
        <v>56</v>
      </c>
      <c r="CM44" s="35" t="s">
        <v>64</v>
      </c>
      <c r="CN44" s="162" t="s">
        <v>56</v>
      </c>
      <c r="CO44" s="162" t="s">
        <v>56</v>
      </c>
      <c r="CP44" s="34">
        <v>0</v>
      </c>
      <c r="CQ44" s="36" t="s">
        <v>73</v>
      </c>
      <c r="CR44" s="135" t="s">
        <v>60</v>
      </c>
      <c r="CS44" s="542">
        <v>2.4</v>
      </c>
      <c r="CT44" s="561">
        <v>0.474</v>
      </c>
      <c r="CU44" s="556"/>
      <c r="CV44" s="135" t="e">
        <f>#REF!</f>
        <v>#REF!</v>
      </c>
      <c r="CW44" s="676">
        <v>1</v>
      </c>
      <c r="CX44" s="33">
        <v>1</v>
      </c>
      <c r="CY44" s="32">
        <v>1</v>
      </c>
      <c r="CZ44" s="32">
        <v>1</v>
      </c>
      <c r="DA44" s="32" t="s">
        <v>486</v>
      </c>
      <c r="DB44" s="724">
        <v>1</v>
      </c>
      <c r="DC44" s="724"/>
      <c r="DD44" s="32">
        <v>1</v>
      </c>
      <c r="DE44" s="43"/>
      <c r="DF44" s="33"/>
      <c r="DG44" s="127"/>
      <c r="DH44" s="127"/>
      <c r="DI44" s="39" t="e">
        <f t="shared" si="25"/>
        <v>#REF!</v>
      </c>
    </row>
    <row r="45" spans="1:113" ht="27.75" customHeight="1" thickBot="1">
      <c r="A45" s="129">
        <f t="shared" si="26"/>
        <v>42</v>
      </c>
      <c r="B45" s="38" t="s">
        <v>52</v>
      </c>
      <c r="C45" s="39" t="s">
        <v>74</v>
      </c>
      <c r="D45" s="40">
        <v>30</v>
      </c>
      <c r="E45" s="41" t="str">
        <f t="shared" si="36"/>
        <v>Ленина д.30</v>
      </c>
      <c r="F45" s="31" t="s">
        <v>53</v>
      </c>
      <c r="G45" s="40" t="s">
        <v>54</v>
      </c>
      <c r="H45" s="32">
        <v>1962</v>
      </c>
      <c r="I45" s="184" t="s">
        <v>986</v>
      </c>
      <c r="J45" s="910" t="s">
        <v>1037</v>
      </c>
      <c r="K45" s="32" t="s">
        <v>146</v>
      </c>
      <c r="L45" s="351" t="s">
        <v>540</v>
      </c>
      <c r="M45" s="170" t="s">
        <v>589</v>
      </c>
      <c r="N45" s="176" t="s">
        <v>277</v>
      </c>
      <c r="O45" s="176">
        <v>891.3</v>
      </c>
      <c r="P45" s="187">
        <v>892.2</v>
      </c>
      <c r="Q45" s="35">
        <v>27</v>
      </c>
      <c r="R45" s="34">
        <v>20</v>
      </c>
      <c r="S45" s="34">
        <v>20</v>
      </c>
      <c r="T45" s="33">
        <v>20</v>
      </c>
      <c r="U45" s="132">
        <v>30</v>
      </c>
      <c r="V45" s="132">
        <v>40</v>
      </c>
      <c r="W45" s="132">
        <v>30</v>
      </c>
      <c r="X45" s="132">
        <v>30</v>
      </c>
      <c r="Y45" s="132">
        <v>30</v>
      </c>
      <c r="Z45" s="650">
        <v>31096</v>
      </c>
      <c r="AA45" s="596">
        <v>34056</v>
      </c>
      <c r="AB45" s="42">
        <v>4</v>
      </c>
      <c r="AC45" s="48">
        <v>0</v>
      </c>
      <c r="AD45" s="43">
        <v>48</v>
      </c>
      <c r="AE45" s="32">
        <f t="shared" si="37"/>
        <v>52</v>
      </c>
      <c r="AF45" s="637">
        <v>48</v>
      </c>
      <c r="AG45" s="43">
        <v>4</v>
      </c>
      <c r="AH45" s="556">
        <v>73</v>
      </c>
      <c r="AI45" s="556">
        <v>60</v>
      </c>
      <c r="AJ45" s="43">
        <v>4</v>
      </c>
      <c r="AK45" s="608">
        <f t="shared" si="38"/>
        <v>2716.1</v>
      </c>
      <c r="AL45" s="589">
        <f t="shared" si="39"/>
        <v>2511.1</v>
      </c>
      <c r="AM45" s="783">
        <v>2000.9</v>
      </c>
      <c r="AN45" s="168">
        <v>510.2</v>
      </c>
      <c r="AO45" s="44">
        <v>9.9</v>
      </c>
      <c r="AP45" s="45" t="s">
        <v>56</v>
      </c>
      <c r="AQ45" s="45">
        <v>195.1</v>
      </c>
      <c r="AR45" s="45" t="s">
        <v>56</v>
      </c>
      <c r="AS45" s="46" t="s">
        <v>56</v>
      </c>
      <c r="AT45" s="242">
        <f t="shared" si="40"/>
        <v>205</v>
      </c>
      <c r="AU45" s="242" t="e">
        <f>#REF!</f>
        <v>#REF!</v>
      </c>
      <c r="AV45" s="346" t="s">
        <v>56</v>
      </c>
      <c r="AW45" s="347" t="s">
        <v>56</v>
      </c>
      <c r="AX45" s="346" t="s">
        <v>56</v>
      </c>
      <c r="AY45" s="346" t="s">
        <v>56</v>
      </c>
      <c r="AZ45" s="346" t="s">
        <v>56</v>
      </c>
      <c r="BA45" s="243" t="e">
        <f t="shared" si="41"/>
        <v>#REF!</v>
      </c>
      <c r="BB45" s="255">
        <v>30</v>
      </c>
      <c r="BC45" s="256">
        <v>395</v>
      </c>
      <c r="BD45" s="257">
        <v>185</v>
      </c>
      <c r="BE45" s="256">
        <v>400</v>
      </c>
      <c r="BF45" s="254">
        <f t="shared" si="42"/>
        <v>1010</v>
      </c>
      <c r="BG45" s="35" t="s">
        <v>58</v>
      </c>
      <c r="BH45" s="34">
        <v>2</v>
      </c>
      <c r="BI45" s="104" t="e">
        <f>#REF!</f>
        <v>#REF!</v>
      </c>
      <c r="BJ45" s="34">
        <v>0</v>
      </c>
      <c r="BK45" s="334">
        <f t="shared" si="27"/>
        <v>679.025</v>
      </c>
      <c r="BL45" s="334">
        <f t="shared" si="28"/>
        <v>162.96599999999998</v>
      </c>
      <c r="BM45" s="556" t="s">
        <v>983</v>
      </c>
      <c r="BN45" s="36" t="s">
        <v>59</v>
      </c>
      <c r="BO45" s="35" t="s">
        <v>58</v>
      </c>
      <c r="BP45" s="548">
        <v>0.05858</v>
      </c>
      <c r="BQ45" s="34">
        <v>2</v>
      </c>
      <c r="BR45" s="104" t="e">
        <f>#REF!</f>
        <v>#REF!</v>
      </c>
      <c r="BS45" s="34">
        <v>0</v>
      </c>
      <c r="BT45" s="334">
        <f t="shared" si="29"/>
        <v>16.2966</v>
      </c>
      <c r="BU45" s="334">
        <f t="shared" si="30"/>
        <v>108.644</v>
      </c>
      <c r="BV45" s="334">
        <f t="shared" si="31"/>
        <v>108.644</v>
      </c>
      <c r="BW45" s="716"/>
      <c r="BX45" s="715" t="s">
        <v>1067</v>
      </c>
      <c r="BY45" s="296" t="s">
        <v>59</v>
      </c>
      <c r="BZ45" s="37" t="s">
        <v>60</v>
      </c>
      <c r="CA45" s="548">
        <v>0.05782</v>
      </c>
      <c r="CB45" s="34">
        <v>1</v>
      </c>
      <c r="CC45" s="104" t="e">
        <f>#REF!</f>
        <v>#REF!</v>
      </c>
      <c r="CD45" s="104" t="e">
        <f t="shared" si="24"/>
        <v>#REF!</v>
      </c>
      <c r="CE45" s="334">
        <f t="shared" si="32"/>
        <v>16.2966</v>
      </c>
      <c r="CF45" s="334">
        <f t="shared" si="33"/>
        <v>108.644</v>
      </c>
      <c r="CG45" s="334">
        <f t="shared" si="34"/>
        <v>108.644</v>
      </c>
      <c r="CH45" s="33" t="s">
        <v>62</v>
      </c>
      <c r="CI45" s="35" t="s">
        <v>60</v>
      </c>
      <c r="CJ45" s="545">
        <f t="shared" si="43"/>
        <v>0.1164</v>
      </c>
      <c r="CK45" s="333">
        <f t="shared" si="35"/>
        <v>135.805</v>
      </c>
      <c r="CL45" s="313" t="s">
        <v>56</v>
      </c>
      <c r="CM45" s="35" t="s">
        <v>60</v>
      </c>
      <c r="CN45" s="37">
        <v>1977</v>
      </c>
      <c r="CO45" s="37">
        <v>459</v>
      </c>
      <c r="CP45" s="34">
        <v>0</v>
      </c>
      <c r="CQ45" s="36" t="s">
        <v>61</v>
      </c>
      <c r="CR45" s="135" t="s">
        <v>60</v>
      </c>
      <c r="CS45" s="542">
        <v>2.4</v>
      </c>
      <c r="CT45" s="560">
        <v>0.474</v>
      </c>
      <c r="CU45" s="556"/>
      <c r="CV45" s="135" t="e">
        <f>#REF!</f>
        <v>#REF!</v>
      </c>
      <c r="CW45" s="676">
        <v>2</v>
      </c>
      <c r="CX45" s="33">
        <v>2</v>
      </c>
      <c r="CY45" s="32">
        <v>1</v>
      </c>
      <c r="CZ45" s="32">
        <v>1</v>
      </c>
      <c r="DA45" s="32" t="s">
        <v>486</v>
      </c>
      <c r="DB45" s="724">
        <v>1</v>
      </c>
      <c r="DC45" s="724"/>
      <c r="DD45" s="32">
        <v>1</v>
      </c>
      <c r="DE45" s="43"/>
      <c r="DF45" s="33"/>
      <c r="DG45" s="127"/>
      <c r="DH45" s="127"/>
      <c r="DI45" s="39" t="e">
        <f t="shared" si="25"/>
        <v>#REF!</v>
      </c>
    </row>
    <row r="46" spans="1:113" ht="27.75" customHeight="1" thickBot="1">
      <c r="A46" s="129">
        <f t="shared" si="26"/>
        <v>43</v>
      </c>
      <c r="B46" s="38" t="s">
        <v>52</v>
      </c>
      <c r="C46" s="39" t="s">
        <v>74</v>
      </c>
      <c r="D46" s="40">
        <v>33</v>
      </c>
      <c r="E46" s="41" t="str">
        <f t="shared" si="36"/>
        <v>Ленина д.33</v>
      </c>
      <c r="F46" s="31" t="s">
        <v>53</v>
      </c>
      <c r="G46" s="40" t="s">
        <v>54</v>
      </c>
      <c r="H46" s="32">
        <v>1957</v>
      </c>
      <c r="I46" s="184" t="s">
        <v>986</v>
      </c>
      <c r="J46" s="910" t="s">
        <v>1037</v>
      </c>
      <c r="K46" s="32" t="s">
        <v>147</v>
      </c>
      <c r="L46" s="351" t="s">
        <v>541</v>
      </c>
      <c r="M46" s="170" t="s">
        <v>590</v>
      </c>
      <c r="N46" s="176" t="s">
        <v>278</v>
      </c>
      <c r="O46" s="176">
        <v>435.9</v>
      </c>
      <c r="P46" s="187">
        <v>452.9</v>
      </c>
      <c r="Q46" s="35">
        <v>51</v>
      </c>
      <c r="R46" s="34">
        <v>40</v>
      </c>
      <c r="S46" s="34">
        <v>50</v>
      </c>
      <c r="T46" s="33">
        <v>60</v>
      </c>
      <c r="U46" s="132">
        <v>50</v>
      </c>
      <c r="V46" s="132">
        <v>60</v>
      </c>
      <c r="W46" s="132">
        <v>50</v>
      </c>
      <c r="X46" s="132">
        <v>50</v>
      </c>
      <c r="Y46" s="132">
        <v>50</v>
      </c>
      <c r="Z46" s="650">
        <v>31181</v>
      </c>
      <c r="AA46" s="596">
        <v>34015</v>
      </c>
      <c r="AB46" s="42">
        <v>2</v>
      </c>
      <c r="AC46" s="48">
        <v>0</v>
      </c>
      <c r="AD46" s="43">
        <v>14</v>
      </c>
      <c r="AE46" s="32">
        <f t="shared" si="37"/>
        <v>15</v>
      </c>
      <c r="AF46" s="637">
        <v>14</v>
      </c>
      <c r="AG46" s="43">
        <v>1</v>
      </c>
      <c r="AH46" s="556">
        <v>18</v>
      </c>
      <c r="AI46" s="556">
        <v>18</v>
      </c>
      <c r="AJ46" s="43">
        <v>3</v>
      </c>
      <c r="AK46" s="608">
        <f t="shared" si="38"/>
        <v>973.1999999999999</v>
      </c>
      <c r="AL46" s="589">
        <f t="shared" si="39"/>
        <v>896.1999999999999</v>
      </c>
      <c r="AM46" s="783">
        <v>694.8</v>
      </c>
      <c r="AN46" s="168">
        <v>201.4</v>
      </c>
      <c r="AO46" s="44">
        <v>3.2</v>
      </c>
      <c r="AP46" s="45" t="s">
        <v>56</v>
      </c>
      <c r="AQ46" s="45">
        <v>73.8</v>
      </c>
      <c r="AR46" s="45" t="s">
        <v>56</v>
      </c>
      <c r="AS46" s="46" t="s">
        <v>56</v>
      </c>
      <c r="AT46" s="242">
        <f t="shared" si="40"/>
        <v>77</v>
      </c>
      <c r="AU46" s="242" t="e">
        <f>#REF!</f>
        <v>#REF!</v>
      </c>
      <c r="AV46" s="346" t="s">
        <v>56</v>
      </c>
      <c r="AW46" s="347" t="s">
        <v>56</v>
      </c>
      <c r="AX46" s="346" t="s">
        <v>56</v>
      </c>
      <c r="AY46" s="346" t="s">
        <v>56</v>
      </c>
      <c r="AZ46" s="346" t="s">
        <v>56</v>
      </c>
      <c r="BA46" s="243" t="e">
        <f t="shared" si="41"/>
        <v>#REF!</v>
      </c>
      <c r="BB46" s="255">
        <v>30</v>
      </c>
      <c r="BC46" s="256">
        <v>315</v>
      </c>
      <c r="BD46" s="257">
        <v>30</v>
      </c>
      <c r="BE46" s="256">
        <v>230</v>
      </c>
      <c r="BF46" s="254">
        <f t="shared" si="42"/>
        <v>605</v>
      </c>
      <c r="BG46" s="35" t="s">
        <v>58</v>
      </c>
      <c r="BH46" s="34">
        <v>1</v>
      </c>
      <c r="BI46" s="104" t="e">
        <f>#REF!</f>
        <v>#REF!</v>
      </c>
      <c r="BJ46" s="34">
        <v>0</v>
      </c>
      <c r="BK46" s="334">
        <f t="shared" si="27"/>
        <v>243.29999999999998</v>
      </c>
      <c r="BL46" s="334">
        <f t="shared" si="28"/>
        <v>58.391999999999996</v>
      </c>
      <c r="BM46" s="556" t="s">
        <v>983</v>
      </c>
      <c r="BN46" s="36" t="s">
        <v>59</v>
      </c>
      <c r="BO46" s="35" t="s">
        <v>58</v>
      </c>
      <c r="BP46" s="548">
        <v>0.05858</v>
      </c>
      <c r="BQ46" s="34">
        <v>1</v>
      </c>
      <c r="BR46" s="104" t="e">
        <f>#REF!</f>
        <v>#REF!</v>
      </c>
      <c r="BS46" s="34">
        <v>0</v>
      </c>
      <c r="BT46" s="334">
        <f t="shared" si="29"/>
        <v>5.8392</v>
      </c>
      <c r="BU46" s="334">
        <f t="shared" si="30"/>
        <v>38.928</v>
      </c>
      <c r="BV46" s="334">
        <f t="shared" si="31"/>
        <v>38.928</v>
      </c>
      <c r="BW46" s="716"/>
      <c r="BX46" s="715" t="s">
        <v>1067</v>
      </c>
      <c r="BY46" s="296" t="s">
        <v>59</v>
      </c>
      <c r="BZ46" s="37" t="s">
        <v>60</v>
      </c>
      <c r="CA46" s="548">
        <v>0.05782</v>
      </c>
      <c r="CB46" s="34">
        <v>1</v>
      </c>
      <c r="CC46" s="104" t="e">
        <f>#REF!</f>
        <v>#REF!</v>
      </c>
      <c r="CD46" s="104" t="e">
        <f t="shared" si="24"/>
        <v>#REF!</v>
      </c>
      <c r="CE46" s="334">
        <f t="shared" si="32"/>
        <v>5.8392</v>
      </c>
      <c r="CF46" s="334">
        <f t="shared" si="33"/>
        <v>38.928</v>
      </c>
      <c r="CG46" s="334">
        <f t="shared" si="34"/>
        <v>38.928</v>
      </c>
      <c r="CH46" s="33" t="s">
        <v>59</v>
      </c>
      <c r="CI46" s="35" t="s">
        <v>60</v>
      </c>
      <c r="CJ46" s="545">
        <f t="shared" si="43"/>
        <v>0.1164</v>
      </c>
      <c r="CK46" s="333">
        <f t="shared" si="35"/>
        <v>48.66</v>
      </c>
      <c r="CL46" s="313" t="s">
        <v>56</v>
      </c>
      <c r="CM46" s="35" t="s">
        <v>60</v>
      </c>
      <c r="CN46" s="37">
        <v>1982</v>
      </c>
      <c r="CO46" s="37">
        <v>345</v>
      </c>
      <c r="CP46" s="34">
        <v>0</v>
      </c>
      <c r="CQ46" s="36" t="s">
        <v>61</v>
      </c>
      <c r="CR46" s="135" t="s">
        <v>60</v>
      </c>
      <c r="CS46" s="542">
        <v>2.4</v>
      </c>
      <c r="CT46" s="560">
        <v>0.474</v>
      </c>
      <c r="CU46" s="556"/>
      <c r="CV46" s="135" t="e">
        <f>#REF!</f>
        <v>#REF!</v>
      </c>
      <c r="CW46" s="676">
        <v>1</v>
      </c>
      <c r="CX46" s="33">
        <v>1</v>
      </c>
      <c r="CY46" s="32">
        <v>1</v>
      </c>
      <c r="CZ46" s="32">
        <v>1</v>
      </c>
      <c r="DA46" s="32" t="s">
        <v>486</v>
      </c>
      <c r="DB46" s="724">
        <v>1</v>
      </c>
      <c r="DC46" s="724"/>
      <c r="DD46" s="32">
        <v>1</v>
      </c>
      <c r="DE46" s="43"/>
      <c r="DF46" s="33"/>
      <c r="DG46" s="127"/>
      <c r="DH46" s="127"/>
      <c r="DI46" s="39" t="e">
        <f t="shared" si="25"/>
        <v>#REF!</v>
      </c>
    </row>
    <row r="47" spans="1:113" s="73" customFormat="1" ht="27.75" customHeight="1" thickBot="1">
      <c r="A47" s="129">
        <f t="shared" si="26"/>
        <v>44</v>
      </c>
      <c r="B47" s="38" t="s">
        <v>52</v>
      </c>
      <c r="C47" s="39" t="s">
        <v>74</v>
      </c>
      <c r="D47" s="40">
        <v>35</v>
      </c>
      <c r="E47" s="41" t="str">
        <f t="shared" si="36"/>
        <v>Ленина д.35</v>
      </c>
      <c r="F47" s="31" t="s">
        <v>53</v>
      </c>
      <c r="G47" s="40" t="s">
        <v>54</v>
      </c>
      <c r="H47" s="32">
        <v>1964</v>
      </c>
      <c r="I47" s="184" t="s">
        <v>986</v>
      </c>
      <c r="J47" s="32" t="s">
        <v>1037</v>
      </c>
      <c r="K47" s="128" t="s">
        <v>148</v>
      </c>
      <c r="L47" s="351" t="s">
        <v>542</v>
      </c>
      <c r="M47" s="173" t="s">
        <v>591</v>
      </c>
      <c r="N47" s="177" t="s">
        <v>279</v>
      </c>
      <c r="O47" s="179">
        <v>460.7</v>
      </c>
      <c r="P47" s="187">
        <v>484.2</v>
      </c>
      <c r="Q47" s="35">
        <v>45</v>
      </c>
      <c r="R47" s="34">
        <v>40</v>
      </c>
      <c r="S47" s="34">
        <v>40</v>
      </c>
      <c r="T47" s="33">
        <v>30</v>
      </c>
      <c r="U47" s="132">
        <v>40</v>
      </c>
      <c r="V47" s="132">
        <v>40</v>
      </c>
      <c r="W47" s="132">
        <v>50</v>
      </c>
      <c r="X47" s="132">
        <v>40</v>
      </c>
      <c r="Y47" s="132">
        <v>50</v>
      </c>
      <c r="Z47" s="650">
        <v>31985</v>
      </c>
      <c r="AA47" s="596">
        <v>34126</v>
      </c>
      <c r="AB47" s="42">
        <v>2</v>
      </c>
      <c r="AC47" s="48">
        <v>0</v>
      </c>
      <c r="AD47" s="43">
        <v>26</v>
      </c>
      <c r="AE47" s="32">
        <f t="shared" si="37"/>
        <v>31</v>
      </c>
      <c r="AF47" s="637">
        <v>25</v>
      </c>
      <c r="AG47" s="43">
        <v>6</v>
      </c>
      <c r="AH47" s="556">
        <v>35</v>
      </c>
      <c r="AI47" s="556">
        <v>32</v>
      </c>
      <c r="AJ47" s="43">
        <v>4</v>
      </c>
      <c r="AK47" s="608">
        <f t="shared" si="38"/>
        <v>1357</v>
      </c>
      <c r="AL47" s="589">
        <f t="shared" si="39"/>
        <v>1262.6</v>
      </c>
      <c r="AM47" s="783">
        <v>974.3</v>
      </c>
      <c r="AN47" s="168">
        <v>288.3</v>
      </c>
      <c r="AO47" s="44">
        <v>3.6</v>
      </c>
      <c r="AP47" s="45" t="s">
        <v>56</v>
      </c>
      <c r="AQ47" s="45">
        <v>90.8</v>
      </c>
      <c r="AR47" s="45" t="s">
        <v>56</v>
      </c>
      <c r="AS47" s="46" t="s">
        <v>56</v>
      </c>
      <c r="AT47" s="242">
        <f t="shared" si="40"/>
        <v>94.39999999999999</v>
      </c>
      <c r="AU47" s="242" t="e">
        <f>#REF!</f>
        <v>#REF!</v>
      </c>
      <c r="AV47" s="346" t="s">
        <v>56</v>
      </c>
      <c r="AW47" s="347">
        <v>11.3</v>
      </c>
      <c r="AX47" s="346" t="s">
        <v>56</v>
      </c>
      <c r="AY47" s="346" t="s">
        <v>56</v>
      </c>
      <c r="AZ47" s="346" t="s">
        <v>56</v>
      </c>
      <c r="BA47" s="243" t="e">
        <f t="shared" si="41"/>
        <v>#REF!</v>
      </c>
      <c r="BB47" s="255">
        <v>30</v>
      </c>
      <c r="BC47" s="256">
        <v>300</v>
      </c>
      <c r="BD47" s="257">
        <v>52</v>
      </c>
      <c r="BE47" s="256">
        <v>230</v>
      </c>
      <c r="BF47" s="254">
        <f t="shared" si="42"/>
        <v>612</v>
      </c>
      <c r="BG47" s="35" t="s">
        <v>58</v>
      </c>
      <c r="BH47" s="34">
        <v>1</v>
      </c>
      <c r="BI47" s="104" t="e">
        <f>#REF!</f>
        <v>#REF!</v>
      </c>
      <c r="BJ47" s="34">
        <v>0</v>
      </c>
      <c r="BK47" s="334">
        <f t="shared" si="27"/>
        <v>339.25</v>
      </c>
      <c r="BL47" s="334">
        <f t="shared" si="28"/>
        <v>81.42</v>
      </c>
      <c r="BM47" s="556" t="s">
        <v>983</v>
      </c>
      <c r="BN47" s="36" t="s">
        <v>59</v>
      </c>
      <c r="BO47" s="35" t="s">
        <v>58</v>
      </c>
      <c r="BP47" s="548">
        <v>0.05858</v>
      </c>
      <c r="BQ47" s="34">
        <v>1</v>
      </c>
      <c r="BR47" s="104" t="e">
        <f>#REF!</f>
        <v>#REF!</v>
      </c>
      <c r="BS47" s="34">
        <v>0</v>
      </c>
      <c r="BT47" s="334">
        <f t="shared" si="29"/>
        <v>8.142</v>
      </c>
      <c r="BU47" s="334">
        <f t="shared" si="30"/>
        <v>54.28</v>
      </c>
      <c r="BV47" s="334">
        <f t="shared" si="31"/>
        <v>54.28</v>
      </c>
      <c r="BW47" s="716"/>
      <c r="BX47" s="715" t="s">
        <v>1067</v>
      </c>
      <c r="BY47" s="296" t="s">
        <v>59</v>
      </c>
      <c r="BZ47" s="37" t="s">
        <v>60</v>
      </c>
      <c r="CA47" s="548">
        <v>0.05782</v>
      </c>
      <c r="CB47" s="34">
        <v>1</v>
      </c>
      <c r="CC47" s="104" t="e">
        <f>#REF!</f>
        <v>#REF!</v>
      </c>
      <c r="CD47" s="104" t="e">
        <f t="shared" si="24"/>
        <v>#REF!</v>
      </c>
      <c r="CE47" s="334">
        <f t="shared" si="32"/>
        <v>8.142</v>
      </c>
      <c r="CF47" s="334">
        <f t="shared" si="33"/>
        <v>54.28</v>
      </c>
      <c r="CG47" s="334">
        <f t="shared" si="34"/>
        <v>54.28</v>
      </c>
      <c r="CH47" s="33" t="s">
        <v>62</v>
      </c>
      <c r="CI47" s="35" t="s">
        <v>60</v>
      </c>
      <c r="CJ47" s="545">
        <f t="shared" si="43"/>
        <v>0.1164</v>
      </c>
      <c r="CK47" s="333">
        <f t="shared" si="35"/>
        <v>67.85000000000001</v>
      </c>
      <c r="CL47" s="313" t="s">
        <v>56</v>
      </c>
      <c r="CM47" s="35" t="s">
        <v>60</v>
      </c>
      <c r="CN47" s="37">
        <v>1981</v>
      </c>
      <c r="CO47" s="37">
        <v>98</v>
      </c>
      <c r="CP47" s="34">
        <v>0</v>
      </c>
      <c r="CQ47" s="36" t="s">
        <v>61</v>
      </c>
      <c r="CR47" s="135" t="s">
        <v>60</v>
      </c>
      <c r="CS47" s="542">
        <v>2.4</v>
      </c>
      <c r="CT47" s="560">
        <v>0.474</v>
      </c>
      <c r="CU47" s="556"/>
      <c r="CV47" s="135" t="e">
        <f>#REF!</f>
        <v>#REF!</v>
      </c>
      <c r="CW47" s="676">
        <v>1</v>
      </c>
      <c r="CX47" s="33">
        <v>1</v>
      </c>
      <c r="CY47" s="32">
        <v>1</v>
      </c>
      <c r="CZ47" s="32">
        <v>1</v>
      </c>
      <c r="DA47" s="32" t="s">
        <v>486</v>
      </c>
      <c r="DB47" s="724">
        <v>1</v>
      </c>
      <c r="DC47" s="724"/>
      <c r="DD47" s="32">
        <v>1</v>
      </c>
      <c r="DE47" s="127"/>
      <c r="DF47" s="33"/>
      <c r="DG47" s="127"/>
      <c r="DH47" s="127"/>
      <c r="DI47" s="39" t="e">
        <f t="shared" si="25"/>
        <v>#REF!</v>
      </c>
    </row>
    <row r="48" spans="1:113" s="73" customFormat="1" ht="27.75" customHeight="1" thickBot="1">
      <c r="A48" s="228">
        <f t="shared" si="26"/>
        <v>45</v>
      </c>
      <c r="B48" s="113" t="s">
        <v>52</v>
      </c>
      <c r="C48" s="161" t="s">
        <v>74</v>
      </c>
      <c r="D48" s="115">
        <v>36</v>
      </c>
      <c r="E48" s="229" t="str">
        <f t="shared" si="36"/>
        <v>Ленина д.36</v>
      </c>
      <c r="F48" s="117" t="s">
        <v>53</v>
      </c>
      <c r="G48" s="115" t="s">
        <v>54</v>
      </c>
      <c r="H48" s="127">
        <v>1975</v>
      </c>
      <c r="I48" s="889" t="s">
        <v>986</v>
      </c>
      <c r="J48" s="910" t="s">
        <v>325</v>
      </c>
      <c r="K48" s="127" t="s">
        <v>158</v>
      </c>
      <c r="L48" s="352" t="s">
        <v>543</v>
      </c>
      <c r="M48" s="172" t="s">
        <v>523</v>
      </c>
      <c r="N48" s="670" t="s">
        <v>280</v>
      </c>
      <c r="O48" s="670">
        <v>1318.5</v>
      </c>
      <c r="P48" s="187">
        <v>1323.4</v>
      </c>
      <c r="Q48" s="35">
        <v>14</v>
      </c>
      <c r="R48" s="34">
        <v>20</v>
      </c>
      <c r="S48" s="34">
        <v>20</v>
      </c>
      <c r="T48" s="33">
        <v>20</v>
      </c>
      <c r="U48" s="102">
        <v>30</v>
      </c>
      <c r="V48" s="102">
        <v>30</v>
      </c>
      <c r="W48" s="102">
        <v>20</v>
      </c>
      <c r="X48" s="102">
        <v>20</v>
      </c>
      <c r="Y48" s="102">
        <v>30</v>
      </c>
      <c r="Z48" s="687">
        <v>32125</v>
      </c>
      <c r="AA48" s="596">
        <v>34160</v>
      </c>
      <c r="AB48" s="42">
        <v>6</v>
      </c>
      <c r="AC48" s="48">
        <v>0</v>
      </c>
      <c r="AD48" s="127">
        <v>97</v>
      </c>
      <c r="AE48" s="127">
        <f t="shared" si="37"/>
        <v>98</v>
      </c>
      <c r="AF48" s="636">
        <v>97</v>
      </c>
      <c r="AG48" s="127">
        <v>1</v>
      </c>
      <c r="AH48" s="671">
        <v>170</v>
      </c>
      <c r="AI48" s="671">
        <v>171</v>
      </c>
      <c r="AJ48" s="127">
        <v>5</v>
      </c>
      <c r="AK48" s="608">
        <f t="shared" si="38"/>
        <v>4797.7</v>
      </c>
      <c r="AL48" s="608">
        <f t="shared" si="39"/>
        <v>4528.9</v>
      </c>
      <c r="AM48" s="783">
        <v>4351.4</v>
      </c>
      <c r="AN48" s="168">
        <v>177.5</v>
      </c>
      <c r="AO48" s="890">
        <v>13.2</v>
      </c>
      <c r="AP48" s="599" t="s">
        <v>56</v>
      </c>
      <c r="AQ48" s="599">
        <v>255.6</v>
      </c>
      <c r="AR48" s="599" t="s">
        <v>56</v>
      </c>
      <c r="AS48" s="891" t="s">
        <v>56</v>
      </c>
      <c r="AT48" s="892">
        <f t="shared" si="40"/>
        <v>268.8</v>
      </c>
      <c r="AU48" s="892" t="e">
        <f>#REF!</f>
        <v>#REF!</v>
      </c>
      <c r="AV48" s="893" t="s">
        <v>56</v>
      </c>
      <c r="AW48" s="901">
        <v>16.8</v>
      </c>
      <c r="AX48" s="893" t="s">
        <v>56</v>
      </c>
      <c r="AY48" s="893" t="s">
        <v>56</v>
      </c>
      <c r="AZ48" s="893" t="s">
        <v>56</v>
      </c>
      <c r="BA48" s="894" t="e">
        <f t="shared" si="41"/>
        <v>#REF!</v>
      </c>
      <c r="BB48" s="895">
        <v>105</v>
      </c>
      <c r="BC48" s="896">
        <v>580</v>
      </c>
      <c r="BD48" s="127">
        <v>320</v>
      </c>
      <c r="BE48" s="896">
        <v>360</v>
      </c>
      <c r="BF48" s="897">
        <f t="shared" si="42"/>
        <v>1365</v>
      </c>
      <c r="BG48" s="35" t="s">
        <v>58</v>
      </c>
      <c r="BH48" s="34">
        <v>1</v>
      </c>
      <c r="BI48" s="34" t="e">
        <f>#REF!</f>
        <v>#REF!</v>
      </c>
      <c r="BJ48" s="34">
        <v>1</v>
      </c>
      <c r="BK48" s="674">
        <f t="shared" si="27"/>
        <v>1199.425</v>
      </c>
      <c r="BL48" s="674">
        <f t="shared" si="28"/>
        <v>287.86199999999997</v>
      </c>
      <c r="BM48" s="671" t="s">
        <v>983</v>
      </c>
      <c r="BN48" s="36" t="s">
        <v>62</v>
      </c>
      <c r="BO48" s="35" t="s">
        <v>58</v>
      </c>
      <c r="BP48" s="548">
        <v>0.05858</v>
      </c>
      <c r="BQ48" s="34">
        <v>1</v>
      </c>
      <c r="BR48" s="34" t="e">
        <f>#REF!</f>
        <v>#REF!</v>
      </c>
      <c r="BS48" s="34">
        <v>1</v>
      </c>
      <c r="BT48" s="674">
        <f t="shared" si="29"/>
        <v>28.7862</v>
      </c>
      <c r="BU48" s="674">
        <f t="shared" si="30"/>
        <v>191.908</v>
      </c>
      <c r="BV48" s="674">
        <f t="shared" si="31"/>
        <v>191.908</v>
      </c>
      <c r="BW48" s="898"/>
      <c r="BX48" s="899" t="s">
        <v>1067</v>
      </c>
      <c r="BY48" s="296" t="s">
        <v>70</v>
      </c>
      <c r="BZ48" s="37" t="s">
        <v>60</v>
      </c>
      <c r="CA48" s="548">
        <v>0.05782</v>
      </c>
      <c r="CB48" s="34">
        <v>1</v>
      </c>
      <c r="CC48" s="34" t="e">
        <f>#REF!</f>
        <v>#REF!</v>
      </c>
      <c r="CD48" s="34" t="e">
        <f t="shared" si="24"/>
        <v>#REF!</v>
      </c>
      <c r="CE48" s="674">
        <f t="shared" si="32"/>
        <v>28.7862</v>
      </c>
      <c r="CF48" s="674">
        <f t="shared" si="33"/>
        <v>191.908</v>
      </c>
      <c r="CG48" s="674">
        <f t="shared" si="34"/>
        <v>191.908</v>
      </c>
      <c r="CH48" s="33" t="s">
        <v>62</v>
      </c>
      <c r="CI48" s="35" t="s">
        <v>60</v>
      </c>
      <c r="CJ48" s="548">
        <f t="shared" si="43"/>
        <v>0.1164</v>
      </c>
      <c r="CK48" s="900">
        <f t="shared" si="35"/>
        <v>239.885</v>
      </c>
      <c r="CL48" s="314" t="s">
        <v>56</v>
      </c>
      <c r="CM48" s="35" t="s">
        <v>60</v>
      </c>
      <c r="CN48" s="37">
        <v>1976</v>
      </c>
      <c r="CO48" s="37">
        <v>500</v>
      </c>
      <c r="CP48" s="34">
        <v>0</v>
      </c>
      <c r="CQ48" s="36" t="s">
        <v>61</v>
      </c>
      <c r="CR48" s="37" t="s">
        <v>60</v>
      </c>
      <c r="CS48" s="740">
        <v>3.4</v>
      </c>
      <c r="CT48" s="902">
        <v>0.873</v>
      </c>
      <c r="CU48" s="127" t="s">
        <v>878</v>
      </c>
      <c r="CV48" s="37" t="e">
        <f>#REF!</f>
        <v>#REF!</v>
      </c>
      <c r="CW48" s="33">
        <v>2</v>
      </c>
      <c r="CX48" s="33">
        <v>2</v>
      </c>
      <c r="CY48" s="127">
        <v>1</v>
      </c>
      <c r="CZ48" s="127">
        <v>1</v>
      </c>
      <c r="DA48" s="127" t="s">
        <v>486</v>
      </c>
      <c r="DB48" s="730">
        <v>1</v>
      </c>
      <c r="DC48" s="730"/>
      <c r="DD48" s="127">
        <v>1</v>
      </c>
      <c r="DE48" s="127"/>
      <c r="DF48" s="33" t="s">
        <v>1009</v>
      </c>
      <c r="DG48" s="127" t="s">
        <v>1009</v>
      </c>
      <c r="DH48" s="683">
        <v>43602</v>
      </c>
      <c r="DI48" s="161" t="e">
        <f t="shared" si="25"/>
        <v>#REF!</v>
      </c>
    </row>
    <row r="49" spans="1:113" ht="27.75" customHeight="1" thickBot="1">
      <c r="A49" s="129">
        <f t="shared" si="26"/>
        <v>46</v>
      </c>
      <c r="B49" s="38" t="s">
        <v>52</v>
      </c>
      <c r="C49" s="39" t="s">
        <v>74</v>
      </c>
      <c r="D49" s="40" t="s">
        <v>76</v>
      </c>
      <c r="E49" s="41" t="str">
        <f t="shared" si="36"/>
        <v>Ленина д.36а</v>
      </c>
      <c r="F49" s="47" t="s">
        <v>53</v>
      </c>
      <c r="G49" s="40" t="s">
        <v>54</v>
      </c>
      <c r="H49" s="32">
        <v>1990</v>
      </c>
      <c r="I49" s="184" t="s">
        <v>988</v>
      </c>
      <c r="J49" s="910" t="s">
        <v>1037</v>
      </c>
      <c r="K49" s="32" t="s">
        <v>149</v>
      </c>
      <c r="L49" s="351" t="s">
        <v>553</v>
      </c>
      <c r="M49" s="170" t="s">
        <v>601</v>
      </c>
      <c r="N49" s="32" t="s">
        <v>318</v>
      </c>
      <c r="O49" s="32"/>
      <c r="P49" s="187">
        <v>1243</v>
      </c>
      <c r="Q49" s="35">
        <v>0</v>
      </c>
      <c r="R49" s="34">
        <v>0</v>
      </c>
      <c r="S49" s="34">
        <v>0</v>
      </c>
      <c r="T49" s="33">
        <v>0</v>
      </c>
      <c r="U49" s="33">
        <v>0</v>
      </c>
      <c r="V49" s="33">
        <v>0</v>
      </c>
      <c r="W49" s="33">
        <v>0</v>
      </c>
      <c r="X49" s="33">
        <v>0</v>
      </c>
      <c r="Y49" s="33">
        <v>0</v>
      </c>
      <c r="Z49" s="650">
        <v>33208</v>
      </c>
      <c r="AA49" s="596">
        <v>34077</v>
      </c>
      <c r="AB49" s="42">
        <v>6</v>
      </c>
      <c r="AC49" s="48">
        <v>0</v>
      </c>
      <c r="AD49" s="43">
        <v>84</v>
      </c>
      <c r="AE49" s="32">
        <f t="shared" si="37"/>
        <v>84</v>
      </c>
      <c r="AF49" s="637">
        <v>84</v>
      </c>
      <c r="AG49" s="43">
        <v>0</v>
      </c>
      <c r="AH49" s="556">
        <v>139</v>
      </c>
      <c r="AI49" s="556">
        <v>145</v>
      </c>
      <c r="AJ49" s="43">
        <v>5</v>
      </c>
      <c r="AK49" s="608">
        <f t="shared" si="38"/>
        <v>4499.3</v>
      </c>
      <c r="AL49" s="589">
        <f t="shared" si="39"/>
        <v>3944.9</v>
      </c>
      <c r="AM49" s="783">
        <v>3944.9</v>
      </c>
      <c r="AN49" s="168">
        <v>0</v>
      </c>
      <c r="AO49" s="786" t="s">
        <v>56</v>
      </c>
      <c r="AP49" s="45" t="s">
        <v>56</v>
      </c>
      <c r="AQ49" s="45">
        <v>527.4</v>
      </c>
      <c r="AR49" s="45">
        <v>27</v>
      </c>
      <c r="AS49" s="46" t="s">
        <v>56</v>
      </c>
      <c r="AT49" s="242">
        <f t="shared" si="40"/>
        <v>554.4</v>
      </c>
      <c r="AU49" s="242" t="e">
        <f>#REF!</f>
        <v>#REF!</v>
      </c>
      <c r="AV49" s="346" t="s">
        <v>56</v>
      </c>
      <c r="AW49" s="510">
        <v>33</v>
      </c>
      <c r="AX49" s="346" t="s">
        <v>56</v>
      </c>
      <c r="AY49" s="346" t="s">
        <v>56</v>
      </c>
      <c r="AZ49" s="346" t="s">
        <v>56</v>
      </c>
      <c r="BA49" s="243" t="e">
        <f t="shared" si="41"/>
        <v>#REF!</v>
      </c>
      <c r="BB49" s="255">
        <v>130</v>
      </c>
      <c r="BC49" s="256">
        <v>625</v>
      </c>
      <c r="BD49" s="257">
        <v>128</v>
      </c>
      <c r="BE49" s="256">
        <v>1000</v>
      </c>
      <c r="BF49" s="254">
        <f t="shared" si="42"/>
        <v>1883</v>
      </c>
      <c r="BG49" s="35" t="s">
        <v>58</v>
      </c>
      <c r="BH49" s="34">
        <v>1</v>
      </c>
      <c r="BI49" s="104">
        <v>1</v>
      </c>
      <c r="BJ49" s="34">
        <v>1</v>
      </c>
      <c r="BK49" s="334">
        <f t="shared" si="27"/>
        <v>1124.825</v>
      </c>
      <c r="BL49" s="334">
        <f t="shared" si="28"/>
        <v>269.958</v>
      </c>
      <c r="BM49" s="556" t="s">
        <v>984</v>
      </c>
      <c r="BN49" s="36" t="s">
        <v>59</v>
      </c>
      <c r="BO49" s="35" t="s">
        <v>58</v>
      </c>
      <c r="BP49" s="548">
        <v>0.05858</v>
      </c>
      <c r="BQ49" s="34">
        <v>1</v>
      </c>
      <c r="BR49" s="104">
        <v>1</v>
      </c>
      <c r="BS49" s="34">
        <v>1</v>
      </c>
      <c r="BT49" s="334">
        <f t="shared" si="29"/>
        <v>26.995800000000003</v>
      </c>
      <c r="BU49" s="334">
        <f t="shared" si="30"/>
        <v>179.972</v>
      </c>
      <c r="BV49" s="334">
        <f t="shared" si="31"/>
        <v>179.972</v>
      </c>
      <c r="BW49" s="715" t="s">
        <v>1067</v>
      </c>
      <c r="BX49" s="716"/>
      <c r="BY49" s="296" t="s">
        <v>59</v>
      </c>
      <c r="BZ49" s="37" t="s">
        <v>60</v>
      </c>
      <c r="CA49" s="548">
        <v>0.05782</v>
      </c>
      <c r="CB49" s="34">
        <v>1</v>
      </c>
      <c r="CC49" s="104" t="e">
        <f>#REF!</f>
        <v>#REF!</v>
      </c>
      <c r="CD49" s="104" t="e">
        <f t="shared" si="24"/>
        <v>#REF!</v>
      </c>
      <c r="CE49" s="334">
        <f t="shared" si="32"/>
        <v>26.995800000000003</v>
      </c>
      <c r="CF49" s="334">
        <f t="shared" si="33"/>
        <v>179.972</v>
      </c>
      <c r="CG49" s="334">
        <f t="shared" si="34"/>
        <v>179.972</v>
      </c>
      <c r="CH49" s="33" t="s">
        <v>62</v>
      </c>
      <c r="CI49" s="35" t="s">
        <v>60</v>
      </c>
      <c r="CJ49" s="545">
        <f t="shared" si="43"/>
        <v>0.1164</v>
      </c>
      <c r="CK49" s="333">
        <f t="shared" si="35"/>
        <v>224.96500000000003</v>
      </c>
      <c r="CL49" s="506">
        <f>0.03*AK49</f>
        <v>134.979</v>
      </c>
      <c r="CM49" s="35" t="s">
        <v>60</v>
      </c>
      <c r="CN49" s="37">
        <v>1991</v>
      </c>
      <c r="CO49" s="37">
        <v>456</v>
      </c>
      <c r="CP49" s="34">
        <v>0</v>
      </c>
      <c r="CQ49" s="36" t="s">
        <v>61</v>
      </c>
      <c r="CR49" s="135" t="s">
        <v>60</v>
      </c>
      <c r="CS49" s="542">
        <v>3.4</v>
      </c>
      <c r="CT49" s="560">
        <v>0.873</v>
      </c>
      <c r="CU49" s="32" t="s">
        <v>878</v>
      </c>
      <c r="CV49" s="135" t="e">
        <f>#REF!</f>
        <v>#REF!</v>
      </c>
      <c r="CW49" s="676">
        <v>1</v>
      </c>
      <c r="CX49" s="33">
        <v>1</v>
      </c>
      <c r="CY49" s="32">
        <v>1</v>
      </c>
      <c r="CZ49" s="32">
        <v>1</v>
      </c>
      <c r="DA49" s="32" t="s">
        <v>486</v>
      </c>
      <c r="DB49" s="724">
        <v>1</v>
      </c>
      <c r="DC49" s="724"/>
      <c r="DD49" s="32"/>
      <c r="DE49" s="43">
        <v>1</v>
      </c>
      <c r="DF49" s="33"/>
      <c r="DG49" s="127"/>
      <c r="DH49" s="127"/>
      <c r="DI49" s="39" t="e">
        <f t="shared" si="25"/>
        <v>#REF!</v>
      </c>
    </row>
    <row r="50" spans="1:113" ht="42" customHeight="1" thickBot="1">
      <c r="A50" s="129">
        <f t="shared" si="26"/>
        <v>47</v>
      </c>
      <c r="B50" s="38" t="s">
        <v>52</v>
      </c>
      <c r="C50" s="39" t="s">
        <v>74</v>
      </c>
      <c r="D50" s="40">
        <v>38</v>
      </c>
      <c r="E50" s="41" t="str">
        <f t="shared" si="36"/>
        <v>Ленина д.38</v>
      </c>
      <c r="F50" s="31" t="s">
        <v>53</v>
      </c>
      <c r="G50" s="40" t="s">
        <v>54</v>
      </c>
      <c r="H50" s="32">
        <v>1973</v>
      </c>
      <c r="I50" s="184" t="s">
        <v>988</v>
      </c>
      <c r="J50" s="910" t="s">
        <v>1037</v>
      </c>
      <c r="K50" s="32" t="s">
        <v>150</v>
      </c>
      <c r="L50" s="351" t="s">
        <v>544</v>
      </c>
      <c r="M50" s="170" t="s">
        <v>592</v>
      </c>
      <c r="N50" s="176" t="s">
        <v>281</v>
      </c>
      <c r="O50" s="176">
        <v>1274.3</v>
      </c>
      <c r="P50" s="187">
        <v>1291</v>
      </c>
      <c r="Q50" s="35">
        <v>12</v>
      </c>
      <c r="R50" s="34">
        <v>0</v>
      </c>
      <c r="S50" s="34">
        <v>0</v>
      </c>
      <c r="T50" s="33">
        <v>0</v>
      </c>
      <c r="U50" s="132">
        <v>30</v>
      </c>
      <c r="V50" s="132">
        <v>30</v>
      </c>
      <c r="W50" s="132">
        <v>30</v>
      </c>
      <c r="X50" s="132">
        <v>20</v>
      </c>
      <c r="Y50" s="132">
        <v>10</v>
      </c>
      <c r="Z50" s="650">
        <v>31110</v>
      </c>
      <c r="AA50" s="596">
        <v>34196</v>
      </c>
      <c r="AB50" s="42">
        <v>6</v>
      </c>
      <c r="AC50" s="48">
        <v>0</v>
      </c>
      <c r="AD50" s="43">
        <v>98</v>
      </c>
      <c r="AE50" s="32">
        <f t="shared" si="37"/>
        <v>99</v>
      </c>
      <c r="AF50" s="637">
        <v>98</v>
      </c>
      <c r="AG50" s="43">
        <v>1</v>
      </c>
      <c r="AH50" s="43">
        <v>164</v>
      </c>
      <c r="AI50" s="43">
        <v>168</v>
      </c>
      <c r="AJ50" s="43">
        <v>5</v>
      </c>
      <c r="AK50" s="608">
        <f t="shared" si="38"/>
        <v>4941.1</v>
      </c>
      <c r="AL50" s="589">
        <f t="shared" si="39"/>
        <v>4550.1</v>
      </c>
      <c r="AM50" s="783">
        <f>4468.1-0.4+0.5</f>
        <v>4468.200000000001</v>
      </c>
      <c r="AN50" s="168">
        <v>81.9</v>
      </c>
      <c r="AO50" s="44">
        <v>14</v>
      </c>
      <c r="AP50" s="45" t="s">
        <v>56</v>
      </c>
      <c r="AQ50" s="45">
        <v>377</v>
      </c>
      <c r="AR50" s="45" t="s">
        <v>56</v>
      </c>
      <c r="AS50" s="46" t="s">
        <v>56</v>
      </c>
      <c r="AT50" s="242">
        <f t="shared" si="40"/>
        <v>391</v>
      </c>
      <c r="AU50" s="242" t="e">
        <f>#REF!</f>
        <v>#REF!</v>
      </c>
      <c r="AV50" s="346" t="s">
        <v>56</v>
      </c>
      <c r="AW50" s="347">
        <v>16.5</v>
      </c>
      <c r="AX50" s="346" t="s">
        <v>56</v>
      </c>
      <c r="AY50" s="346" t="s">
        <v>56</v>
      </c>
      <c r="AZ50" s="346" t="s">
        <v>56</v>
      </c>
      <c r="BA50" s="243" t="e">
        <f t="shared" si="41"/>
        <v>#REF!</v>
      </c>
      <c r="BB50" s="255">
        <v>130</v>
      </c>
      <c r="BC50" s="256">
        <v>600</v>
      </c>
      <c r="BD50" s="257">
        <v>480</v>
      </c>
      <c r="BE50" s="256">
        <v>360</v>
      </c>
      <c r="BF50" s="254">
        <f t="shared" si="42"/>
        <v>1570</v>
      </c>
      <c r="BG50" s="35" t="s">
        <v>58</v>
      </c>
      <c r="BH50" s="34">
        <v>1</v>
      </c>
      <c r="BI50" s="104" t="e">
        <f>#REF!</f>
        <v>#REF!</v>
      </c>
      <c r="BJ50" s="34">
        <v>1</v>
      </c>
      <c r="BK50" s="334">
        <f t="shared" si="27"/>
        <v>1235.275</v>
      </c>
      <c r="BL50" s="334">
        <f t="shared" si="28"/>
        <v>296.466</v>
      </c>
      <c r="BM50" s="556" t="s">
        <v>983</v>
      </c>
      <c r="BN50" s="36" t="s">
        <v>62</v>
      </c>
      <c r="BO50" s="35" t="s">
        <v>58</v>
      </c>
      <c r="BP50" s="548">
        <v>0.05858</v>
      </c>
      <c r="BQ50" s="34">
        <v>1</v>
      </c>
      <c r="BR50" s="104" t="e">
        <f>#REF!</f>
        <v>#REF!</v>
      </c>
      <c r="BS50" s="34">
        <v>1</v>
      </c>
      <c r="BT50" s="334">
        <f t="shared" si="29"/>
        <v>29.646600000000003</v>
      </c>
      <c r="BU50" s="334">
        <f t="shared" si="30"/>
        <v>197.644</v>
      </c>
      <c r="BV50" s="334">
        <f t="shared" si="31"/>
        <v>197.644</v>
      </c>
      <c r="BW50" s="716"/>
      <c r="BX50" s="715" t="s">
        <v>1067</v>
      </c>
      <c r="BY50" s="296" t="s">
        <v>70</v>
      </c>
      <c r="BZ50" s="37" t="s">
        <v>60</v>
      </c>
      <c r="CA50" s="548">
        <v>0.05782</v>
      </c>
      <c r="CB50" s="34">
        <v>1</v>
      </c>
      <c r="CC50" s="104">
        <v>1</v>
      </c>
      <c r="CD50" s="104">
        <f t="shared" si="24"/>
        <v>1</v>
      </c>
      <c r="CE50" s="334">
        <f t="shared" si="32"/>
        <v>29.646600000000003</v>
      </c>
      <c r="CF50" s="334">
        <f t="shared" si="33"/>
        <v>197.644</v>
      </c>
      <c r="CG50" s="334">
        <f t="shared" si="34"/>
        <v>197.644</v>
      </c>
      <c r="CH50" s="33" t="s">
        <v>59</v>
      </c>
      <c r="CI50" s="35" t="s">
        <v>60</v>
      </c>
      <c r="CJ50" s="545">
        <f t="shared" si="43"/>
        <v>0.1164</v>
      </c>
      <c r="CK50" s="333">
        <f t="shared" si="35"/>
        <v>247.05500000000004</v>
      </c>
      <c r="CL50" s="313" t="s">
        <v>56</v>
      </c>
      <c r="CM50" s="35" t="s">
        <v>60</v>
      </c>
      <c r="CN50" s="37">
        <v>1974</v>
      </c>
      <c r="CO50" s="37">
        <v>343</v>
      </c>
      <c r="CP50" s="34">
        <v>0</v>
      </c>
      <c r="CQ50" s="36" t="s">
        <v>61</v>
      </c>
      <c r="CR50" s="135" t="s">
        <v>60</v>
      </c>
      <c r="CS50" s="542">
        <v>3.4</v>
      </c>
      <c r="CT50" s="560">
        <v>0.873</v>
      </c>
      <c r="CU50" s="32" t="s">
        <v>878</v>
      </c>
      <c r="CV50" s="135" t="e">
        <f>#REF!</f>
        <v>#REF!</v>
      </c>
      <c r="CW50" s="676">
        <v>2</v>
      </c>
      <c r="CX50" s="33">
        <v>2</v>
      </c>
      <c r="CY50" s="32">
        <v>1</v>
      </c>
      <c r="CZ50" s="32">
        <v>1</v>
      </c>
      <c r="DA50" s="32" t="s">
        <v>486</v>
      </c>
      <c r="DB50" s="724">
        <v>1</v>
      </c>
      <c r="DC50" s="724"/>
      <c r="DD50" s="32"/>
      <c r="DE50" s="43">
        <v>1</v>
      </c>
      <c r="DF50" s="33"/>
      <c r="DG50" s="730" t="s">
        <v>1008</v>
      </c>
      <c r="DH50" s="683">
        <v>43936</v>
      </c>
      <c r="DI50" s="39" t="e">
        <f>BR50+CC50+CV50</f>
        <v>#REF!</v>
      </c>
    </row>
    <row r="51" spans="1:113" ht="27.75" customHeight="1" thickBot="1">
      <c r="A51" s="129">
        <f t="shared" si="26"/>
        <v>48</v>
      </c>
      <c r="B51" s="38" t="s">
        <v>52</v>
      </c>
      <c r="C51" s="39" t="s">
        <v>74</v>
      </c>
      <c r="D51" s="40">
        <v>4</v>
      </c>
      <c r="E51" s="41" t="str">
        <f t="shared" si="36"/>
        <v>Ленина д.4</v>
      </c>
      <c r="F51" s="31" t="s">
        <v>53</v>
      </c>
      <c r="G51" s="40" t="s">
        <v>54</v>
      </c>
      <c r="H51" s="32">
        <v>1958</v>
      </c>
      <c r="I51" s="184" t="s">
        <v>986</v>
      </c>
      <c r="J51" s="910" t="s">
        <v>1037</v>
      </c>
      <c r="K51" s="32" t="s">
        <v>132</v>
      </c>
      <c r="L51" s="351" t="s">
        <v>526</v>
      </c>
      <c r="M51" s="170" t="s">
        <v>575</v>
      </c>
      <c r="N51" s="176" t="s">
        <v>265</v>
      </c>
      <c r="O51" s="176">
        <v>2417.2</v>
      </c>
      <c r="P51" s="187">
        <v>2278.9</v>
      </c>
      <c r="Q51" s="35">
        <v>47</v>
      </c>
      <c r="R51" s="34">
        <v>40</v>
      </c>
      <c r="S51" s="34">
        <v>40</v>
      </c>
      <c r="T51" s="33">
        <v>40</v>
      </c>
      <c r="U51" s="132">
        <v>40</v>
      </c>
      <c r="V51" s="132">
        <v>50</v>
      </c>
      <c r="W51" s="132">
        <v>50</v>
      </c>
      <c r="X51" s="132">
        <v>40</v>
      </c>
      <c r="Y51" s="660">
        <v>47</v>
      </c>
      <c r="Z51" s="650">
        <v>36349</v>
      </c>
      <c r="AA51" s="596">
        <v>35821</v>
      </c>
      <c r="AB51" s="42">
        <v>10</v>
      </c>
      <c r="AC51" s="48">
        <v>0</v>
      </c>
      <c r="AD51" s="43">
        <v>83</v>
      </c>
      <c r="AE51" s="32">
        <f t="shared" si="37"/>
        <v>85</v>
      </c>
      <c r="AF51" s="637">
        <v>83</v>
      </c>
      <c r="AG51" s="43">
        <v>2</v>
      </c>
      <c r="AH51" s="556">
        <v>149</v>
      </c>
      <c r="AI51" s="556">
        <v>142</v>
      </c>
      <c r="AJ51" s="43">
        <v>4</v>
      </c>
      <c r="AK51" s="608">
        <f t="shared" si="38"/>
        <v>5405.099999999999</v>
      </c>
      <c r="AL51" s="589">
        <f t="shared" si="39"/>
        <v>4915.9</v>
      </c>
      <c r="AM51" s="783">
        <v>4757.9</v>
      </c>
      <c r="AN51" s="168">
        <v>158</v>
      </c>
      <c r="AO51" s="44">
        <v>21.2</v>
      </c>
      <c r="AP51" s="45" t="s">
        <v>56</v>
      </c>
      <c r="AQ51" s="45">
        <v>468</v>
      </c>
      <c r="AR51" s="45" t="s">
        <v>56</v>
      </c>
      <c r="AS51" s="46" t="s">
        <v>56</v>
      </c>
      <c r="AT51" s="242">
        <f t="shared" si="40"/>
        <v>489.2</v>
      </c>
      <c r="AU51" s="242" t="e">
        <f>#REF!</f>
        <v>#REF!</v>
      </c>
      <c r="AV51" s="346" t="s">
        <v>56</v>
      </c>
      <c r="AW51" s="346" t="s">
        <v>56</v>
      </c>
      <c r="AX51" s="346" t="s">
        <v>56</v>
      </c>
      <c r="AY51" s="346" t="s">
        <v>56</v>
      </c>
      <c r="AZ51" s="346" t="s">
        <v>56</v>
      </c>
      <c r="BA51" s="243" t="e">
        <f t="shared" si="41"/>
        <v>#REF!</v>
      </c>
      <c r="BB51" s="255">
        <v>69</v>
      </c>
      <c r="BC51" s="256">
        <v>790</v>
      </c>
      <c r="BD51" s="257">
        <v>403</v>
      </c>
      <c r="BE51" s="256">
        <v>2415</v>
      </c>
      <c r="BF51" s="254">
        <f t="shared" si="42"/>
        <v>3677</v>
      </c>
      <c r="BG51" s="35" t="s">
        <v>58</v>
      </c>
      <c r="BH51" s="34">
        <v>1</v>
      </c>
      <c r="BI51" s="104" t="e">
        <f>#REF!</f>
        <v>#REF!</v>
      </c>
      <c r="BJ51" s="34">
        <v>1</v>
      </c>
      <c r="BK51" s="334">
        <f t="shared" si="27"/>
        <v>1351.2749999999999</v>
      </c>
      <c r="BL51" s="334">
        <f t="shared" si="28"/>
        <v>324.306</v>
      </c>
      <c r="BM51" s="556" t="s">
        <v>983</v>
      </c>
      <c r="BN51" s="36" t="s">
        <v>62</v>
      </c>
      <c r="BO51" s="35" t="s">
        <v>58</v>
      </c>
      <c r="BP51" s="548">
        <v>0.05858</v>
      </c>
      <c r="BQ51" s="34">
        <v>1</v>
      </c>
      <c r="BR51" s="104" t="e">
        <f>#REF!</f>
        <v>#REF!</v>
      </c>
      <c r="BS51" s="34">
        <v>1</v>
      </c>
      <c r="BT51" s="334">
        <f t="shared" si="29"/>
        <v>32.4306</v>
      </c>
      <c r="BU51" s="334">
        <f t="shared" si="30"/>
        <v>216.20399999999998</v>
      </c>
      <c r="BV51" s="334">
        <f t="shared" si="31"/>
        <v>216.20399999999998</v>
      </c>
      <c r="BW51" s="716"/>
      <c r="BX51" s="715" t="s">
        <v>1067</v>
      </c>
      <c r="BY51" s="296" t="s">
        <v>70</v>
      </c>
      <c r="BZ51" s="37" t="s">
        <v>60</v>
      </c>
      <c r="CA51" s="548">
        <v>0.05782</v>
      </c>
      <c r="CB51" s="34">
        <v>1</v>
      </c>
      <c r="CC51" s="104" t="e">
        <f>#REF!</f>
        <v>#REF!</v>
      </c>
      <c r="CD51" s="104" t="e">
        <f t="shared" si="24"/>
        <v>#REF!</v>
      </c>
      <c r="CE51" s="334">
        <f t="shared" si="32"/>
        <v>32.4306</v>
      </c>
      <c r="CF51" s="334">
        <f t="shared" si="33"/>
        <v>216.20399999999998</v>
      </c>
      <c r="CG51" s="334">
        <f t="shared" si="34"/>
        <v>216.20399999999998</v>
      </c>
      <c r="CH51" s="33" t="s">
        <v>62</v>
      </c>
      <c r="CI51" s="35" t="s">
        <v>60</v>
      </c>
      <c r="CJ51" s="545">
        <f t="shared" si="43"/>
        <v>0.1164</v>
      </c>
      <c r="CK51" s="333">
        <f t="shared" si="35"/>
        <v>270.255</v>
      </c>
      <c r="CL51" s="313" t="s">
        <v>56</v>
      </c>
      <c r="CM51" s="35" t="s">
        <v>64</v>
      </c>
      <c r="CN51" s="162" t="s">
        <v>56</v>
      </c>
      <c r="CO51" s="162" t="s">
        <v>56</v>
      </c>
      <c r="CP51" s="34">
        <v>0</v>
      </c>
      <c r="CQ51" s="36" t="s">
        <v>73</v>
      </c>
      <c r="CR51" s="135" t="s">
        <v>60</v>
      </c>
      <c r="CS51" s="542">
        <v>3.4</v>
      </c>
      <c r="CT51" s="560">
        <v>0.873</v>
      </c>
      <c r="CU51" s="32" t="s">
        <v>878</v>
      </c>
      <c r="CV51" s="135" t="e">
        <f>#REF!</f>
        <v>#REF!</v>
      </c>
      <c r="CW51" s="676">
        <v>3</v>
      </c>
      <c r="CX51" s="33">
        <v>3</v>
      </c>
      <c r="CY51" s="32">
        <v>1</v>
      </c>
      <c r="CZ51" s="32">
        <v>1</v>
      </c>
      <c r="DA51" s="32" t="s">
        <v>486</v>
      </c>
      <c r="DB51" s="724">
        <v>1</v>
      </c>
      <c r="DC51" s="724"/>
      <c r="DD51" s="32">
        <v>1</v>
      </c>
      <c r="DE51" s="43"/>
      <c r="DF51" s="33" t="s">
        <v>1007</v>
      </c>
      <c r="DG51" s="671" t="s">
        <v>1055</v>
      </c>
      <c r="DH51" s="684">
        <v>43602</v>
      </c>
      <c r="DI51" s="39" t="e">
        <f t="shared" si="25"/>
        <v>#REF!</v>
      </c>
    </row>
    <row r="52" spans="1:113" ht="27.75" customHeight="1" thickBot="1">
      <c r="A52" s="129">
        <f t="shared" si="26"/>
        <v>49</v>
      </c>
      <c r="B52" s="38" t="s">
        <v>52</v>
      </c>
      <c r="C52" s="39" t="s">
        <v>74</v>
      </c>
      <c r="D52" s="40">
        <v>40</v>
      </c>
      <c r="E52" s="41" t="str">
        <f t="shared" si="36"/>
        <v>Ленина д.40</v>
      </c>
      <c r="F52" s="31" t="s">
        <v>53</v>
      </c>
      <c r="G52" s="40" t="s">
        <v>54</v>
      </c>
      <c r="H52" s="32">
        <v>1972</v>
      </c>
      <c r="I52" s="184" t="s">
        <v>986</v>
      </c>
      <c r="J52" s="910" t="s">
        <v>1037</v>
      </c>
      <c r="K52" s="32" t="s">
        <v>227</v>
      </c>
      <c r="L52" s="351" t="s">
        <v>545</v>
      </c>
      <c r="M52" s="170" t="s">
        <v>593</v>
      </c>
      <c r="N52" s="176" t="s">
        <v>282</v>
      </c>
      <c r="O52" s="176">
        <v>1315.8</v>
      </c>
      <c r="P52" s="187">
        <v>1315.8</v>
      </c>
      <c r="Q52" s="35">
        <v>14</v>
      </c>
      <c r="R52" s="34">
        <v>10</v>
      </c>
      <c r="S52" s="34">
        <v>10</v>
      </c>
      <c r="T52" s="33">
        <v>10</v>
      </c>
      <c r="U52" s="132">
        <v>30</v>
      </c>
      <c r="V52" s="132">
        <v>20</v>
      </c>
      <c r="W52" s="132">
        <v>20</v>
      </c>
      <c r="X52" s="132">
        <v>10</v>
      </c>
      <c r="Y52" s="132">
        <v>20</v>
      </c>
      <c r="Z52" s="650">
        <v>31192</v>
      </c>
      <c r="AA52" s="596">
        <v>34051</v>
      </c>
      <c r="AB52" s="42">
        <v>4</v>
      </c>
      <c r="AC52" s="48">
        <v>0</v>
      </c>
      <c r="AD52" s="43">
        <v>68</v>
      </c>
      <c r="AE52" s="32">
        <f t="shared" si="37"/>
        <v>69</v>
      </c>
      <c r="AF52" s="637">
        <v>68</v>
      </c>
      <c r="AG52" s="43">
        <v>1</v>
      </c>
      <c r="AH52" s="556">
        <v>138</v>
      </c>
      <c r="AI52" s="556">
        <v>135</v>
      </c>
      <c r="AJ52" s="43">
        <v>5</v>
      </c>
      <c r="AK52" s="608">
        <f t="shared" si="38"/>
        <v>3801.1</v>
      </c>
      <c r="AL52" s="589">
        <f t="shared" si="39"/>
        <v>3532.6</v>
      </c>
      <c r="AM52" s="783">
        <v>3239.9</v>
      </c>
      <c r="AN52" s="168">
        <v>292.7</v>
      </c>
      <c r="AO52" s="44">
        <v>7.5</v>
      </c>
      <c r="AP52" s="45" t="s">
        <v>56</v>
      </c>
      <c r="AQ52" s="45">
        <v>261</v>
      </c>
      <c r="AR52" s="45" t="s">
        <v>56</v>
      </c>
      <c r="AS52" s="46" t="s">
        <v>56</v>
      </c>
      <c r="AT52" s="242">
        <f t="shared" si="40"/>
        <v>268.5</v>
      </c>
      <c r="AU52" s="242" t="e">
        <f>#REF!</f>
        <v>#REF!</v>
      </c>
      <c r="AV52" s="346" t="s">
        <v>56</v>
      </c>
      <c r="AW52" s="510">
        <v>12.3</v>
      </c>
      <c r="AX52" s="346" t="s">
        <v>56</v>
      </c>
      <c r="AY52" s="346" t="s">
        <v>56</v>
      </c>
      <c r="AZ52" s="346" t="s">
        <v>56</v>
      </c>
      <c r="BA52" s="243" t="e">
        <f t="shared" si="41"/>
        <v>#REF!</v>
      </c>
      <c r="BB52" s="255">
        <v>140</v>
      </c>
      <c r="BC52" s="256">
        <v>450</v>
      </c>
      <c r="BD52" s="257">
        <v>270</v>
      </c>
      <c r="BE52" s="256">
        <v>900</v>
      </c>
      <c r="BF52" s="254">
        <f t="shared" si="42"/>
        <v>1760</v>
      </c>
      <c r="BG52" s="35" t="s">
        <v>58</v>
      </c>
      <c r="BH52" s="34">
        <v>1</v>
      </c>
      <c r="BI52" s="104" t="e">
        <f>#REF!</f>
        <v>#REF!</v>
      </c>
      <c r="BJ52" s="34">
        <v>0</v>
      </c>
      <c r="BK52" s="334">
        <f t="shared" si="27"/>
        <v>950.275</v>
      </c>
      <c r="BL52" s="334">
        <f t="shared" si="28"/>
        <v>228.06599999999997</v>
      </c>
      <c r="BM52" s="556" t="s">
        <v>983</v>
      </c>
      <c r="BN52" s="36" t="s">
        <v>59</v>
      </c>
      <c r="BO52" s="35" t="s">
        <v>58</v>
      </c>
      <c r="BP52" s="548">
        <v>0.05858</v>
      </c>
      <c r="BQ52" s="34">
        <v>1</v>
      </c>
      <c r="BR52" s="104" t="e">
        <f>#REF!</f>
        <v>#REF!</v>
      </c>
      <c r="BS52" s="34">
        <v>0</v>
      </c>
      <c r="BT52" s="334">
        <f t="shared" si="29"/>
        <v>22.8066</v>
      </c>
      <c r="BU52" s="334">
        <f t="shared" si="30"/>
        <v>152.044</v>
      </c>
      <c r="BV52" s="334">
        <f t="shared" si="31"/>
        <v>152.044</v>
      </c>
      <c r="BW52" s="716"/>
      <c r="BX52" s="715" t="s">
        <v>1067</v>
      </c>
      <c r="BY52" s="296" t="s">
        <v>59</v>
      </c>
      <c r="BZ52" s="37" t="s">
        <v>60</v>
      </c>
      <c r="CA52" s="548">
        <v>0.05782</v>
      </c>
      <c r="CB52" s="34">
        <v>1</v>
      </c>
      <c r="CC52" s="104" t="e">
        <f>#REF!</f>
        <v>#REF!</v>
      </c>
      <c r="CD52" s="104" t="e">
        <f t="shared" si="24"/>
        <v>#REF!</v>
      </c>
      <c r="CE52" s="334">
        <f t="shared" si="32"/>
        <v>22.8066</v>
      </c>
      <c r="CF52" s="334">
        <f t="shared" si="33"/>
        <v>152.044</v>
      </c>
      <c r="CG52" s="334">
        <f t="shared" si="34"/>
        <v>152.044</v>
      </c>
      <c r="CH52" s="33" t="s">
        <v>62</v>
      </c>
      <c r="CI52" s="35" t="s">
        <v>60</v>
      </c>
      <c r="CJ52" s="545">
        <f t="shared" si="43"/>
        <v>0.1164</v>
      </c>
      <c r="CK52" s="333">
        <f t="shared" si="35"/>
        <v>190.055</v>
      </c>
      <c r="CL52" s="313" t="s">
        <v>56</v>
      </c>
      <c r="CM52" s="158" t="s">
        <v>60</v>
      </c>
      <c r="CN52" s="162">
        <v>1975</v>
      </c>
      <c r="CO52" s="162">
        <v>325</v>
      </c>
      <c r="CP52" s="159">
        <v>0</v>
      </c>
      <c r="CQ52" s="155" t="s">
        <v>61</v>
      </c>
      <c r="CR52" s="135" t="s">
        <v>60</v>
      </c>
      <c r="CS52" s="542">
        <v>3.4</v>
      </c>
      <c r="CT52" s="561">
        <v>0.873</v>
      </c>
      <c r="CU52" s="32" t="s">
        <v>878</v>
      </c>
      <c r="CV52" s="135" t="e">
        <f>#REF!</f>
        <v>#REF!</v>
      </c>
      <c r="CW52" s="676">
        <v>1</v>
      </c>
      <c r="CX52" s="33">
        <v>1</v>
      </c>
      <c r="CY52" s="32">
        <v>1</v>
      </c>
      <c r="CZ52" s="32">
        <v>1</v>
      </c>
      <c r="DA52" s="32" t="s">
        <v>486</v>
      </c>
      <c r="DB52" s="724">
        <v>1</v>
      </c>
      <c r="DC52" s="724"/>
      <c r="DD52" s="32">
        <v>1</v>
      </c>
      <c r="DE52" s="43"/>
      <c r="DF52" s="33"/>
      <c r="DG52" s="127"/>
      <c r="DH52" s="127"/>
      <c r="DI52" s="39" t="e">
        <f t="shared" si="25"/>
        <v>#REF!</v>
      </c>
    </row>
    <row r="53" spans="1:113" ht="27.75" customHeight="1" thickBot="1">
      <c r="A53" s="129">
        <f t="shared" si="26"/>
        <v>50</v>
      </c>
      <c r="B53" s="38" t="s">
        <v>52</v>
      </c>
      <c r="C53" s="39" t="s">
        <v>74</v>
      </c>
      <c r="D53" s="40" t="s">
        <v>77</v>
      </c>
      <c r="E53" s="41" t="str">
        <f t="shared" si="36"/>
        <v>Ленина д.40а</v>
      </c>
      <c r="F53" s="31" t="s">
        <v>53</v>
      </c>
      <c r="G53" s="40" t="s">
        <v>54</v>
      </c>
      <c r="H53" s="32">
        <v>1993</v>
      </c>
      <c r="I53" s="186" t="s">
        <v>988</v>
      </c>
      <c r="J53" s="910" t="s">
        <v>1037</v>
      </c>
      <c r="K53" s="32" t="s">
        <v>231</v>
      </c>
      <c r="L53" s="351" t="s">
        <v>554</v>
      </c>
      <c r="M53" s="170" t="s">
        <v>602</v>
      </c>
      <c r="N53" s="176" t="s">
        <v>288</v>
      </c>
      <c r="O53" s="176">
        <v>1138</v>
      </c>
      <c r="P53" s="187">
        <v>1007.2</v>
      </c>
      <c r="Q53" s="35">
        <v>3</v>
      </c>
      <c r="R53" s="34">
        <v>0</v>
      </c>
      <c r="S53" s="34">
        <v>0</v>
      </c>
      <c r="T53" s="33">
        <v>0</v>
      </c>
      <c r="U53" s="132">
        <v>10</v>
      </c>
      <c r="V53" s="132">
        <v>10</v>
      </c>
      <c r="W53" s="132">
        <v>10</v>
      </c>
      <c r="X53" s="132">
        <v>10</v>
      </c>
      <c r="Y53" s="660">
        <v>3</v>
      </c>
      <c r="Z53" s="650">
        <v>36951</v>
      </c>
      <c r="AA53" s="596">
        <v>34187</v>
      </c>
      <c r="AB53" s="42">
        <v>5</v>
      </c>
      <c r="AC53" s="48">
        <v>0</v>
      </c>
      <c r="AD53" s="43">
        <v>60</v>
      </c>
      <c r="AE53" s="32">
        <f t="shared" si="37"/>
        <v>60</v>
      </c>
      <c r="AF53" s="637">
        <v>60</v>
      </c>
      <c r="AG53" s="43">
        <v>0</v>
      </c>
      <c r="AH53" s="556">
        <v>144</v>
      </c>
      <c r="AI53" s="556">
        <v>133</v>
      </c>
      <c r="AJ53" s="43">
        <v>5</v>
      </c>
      <c r="AK53" s="608">
        <f t="shared" si="38"/>
        <v>3924.4</v>
      </c>
      <c r="AL53" s="781">
        <f t="shared" si="39"/>
        <v>3419.4</v>
      </c>
      <c r="AM53" s="783">
        <v>3419.4</v>
      </c>
      <c r="AN53" s="168">
        <v>0</v>
      </c>
      <c r="AO53" s="44">
        <v>8.2</v>
      </c>
      <c r="AP53" s="45" t="s">
        <v>56</v>
      </c>
      <c r="AQ53" s="45">
        <v>496.8</v>
      </c>
      <c r="AR53" s="45" t="s">
        <v>56</v>
      </c>
      <c r="AS53" s="46" t="s">
        <v>56</v>
      </c>
      <c r="AT53" s="242">
        <f t="shared" si="40"/>
        <v>505</v>
      </c>
      <c r="AU53" s="242" t="e">
        <f>#REF!</f>
        <v>#REF!</v>
      </c>
      <c r="AV53" s="346" t="s">
        <v>56</v>
      </c>
      <c r="AW53" s="510">
        <v>116.2</v>
      </c>
      <c r="AX53" s="346" t="s">
        <v>56</v>
      </c>
      <c r="AY53" s="346" t="s">
        <v>56</v>
      </c>
      <c r="AZ53" s="346" t="s">
        <v>56</v>
      </c>
      <c r="BA53" s="243" t="e">
        <f t="shared" si="41"/>
        <v>#REF!</v>
      </c>
      <c r="BB53" s="255">
        <v>150</v>
      </c>
      <c r="BC53" s="256">
        <v>450</v>
      </c>
      <c r="BD53" s="256">
        <v>230</v>
      </c>
      <c r="BE53" s="256">
        <v>950</v>
      </c>
      <c r="BF53" s="254">
        <f t="shared" si="42"/>
        <v>1780</v>
      </c>
      <c r="BG53" s="35" t="s">
        <v>58</v>
      </c>
      <c r="BH53" s="34">
        <v>1</v>
      </c>
      <c r="BI53" s="104" t="e">
        <f>#REF!</f>
        <v>#REF!</v>
      </c>
      <c r="BJ53" s="34">
        <v>1</v>
      </c>
      <c r="BK53" s="334">
        <f t="shared" si="27"/>
        <v>981.1</v>
      </c>
      <c r="BL53" s="334">
        <f t="shared" si="28"/>
        <v>235.464</v>
      </c>
      <c r="BM53" s="556" t="s">
        <v>984</v>
      </c>
      <c r="BN53" s="36" t="s">
        <v>62</v>
      </c>
      <c r="BO53" s="35" t="s">
        <v>58</v>
      </c>
      <c r="BP53" s="548">
        <v>0.05858</v>
      </c>
      <c r="BQ53" s="34">
        <v>1</v>
      </c>
      <c r="BR53" s="104" t="e">
        <f>#REF!</f>
        <v>#REF!</v>
      </c>
      <c r="BS53" s="34">
        <v>1</v>
      </c>
      <c r="BT53" s="334">
        <f t="shared" si="29"/>
        <v>23.546400000000002</v>
      </c>
      <c r="BU53" s="334">
        <f t="shared" si="30"/>
        <v>156.976</v>
      </c>
      <c r="BV53" s="334">
        <f t="shared" si="31"/>
        <v>156.976</v>
      </c>
      <c r="BW53" s="715" t="s">
        <v>1067</v>
      </c>
      <c r="BX53" s="716"/>
      <c r="BY53" s="296" t="s">
        <v>70</v>
      </c>
      <c r="BZ53" s="37" t="s">
        <v>60</v>
      </c>
      <c r="CA53" s="548">
        <v>0.05782</v>
      </c>
      <c r="CB53" s="34">
        <v>1</v>
      </c>
      <c r="CC53" s="104" t="e">
        <f>#REF!</f>
        <v>#REF!</v>
      </c>
      <c r="CD53" s="104" t="e">
        <f t="shared" si="24"/>
        <v>#REF!</v>
      </c>
      <c r="CE53" s="334">
        <f t="shared" si="32"/>
        <v>23.546400000000002</v>
      </c>
      <c r="CF53" s="334">
        <f t="shared" si="33"/>
        <v>156.976</v>
      </c>
      <c r="CG53" s="334">
        <f t="shared" si="34"/>
        <v>156.976</v>
      </c>
      <c r="CH53" s="33" t="s">
        <v>62</v>
      </c>
      <c r="CI53" s="35" t="s">
        <v>60</v>
      </c>
      <c r="CJ53" s="545">
        <f t="shared" si="43"/>
        <v>0.1164</v>
      </c>
      <c r="CK53" s="333">
        <f t="shared" si="35"/>
        <v>196.22000000000003</v>
      </c>
      <c r="CL53" s="506">
        <f>0.03*AK53</f>
        <v>117.732</v>
      </c>
      <c r="CM53" s="35" t="s">
        <v>60</v>
      </c>
      <c r="CN53" s="37">
        <v>1993</v>
      </c>
      <c r="CO53" s="37">
        <v>384</v>
      </c>
      <c r="CP53" s="34">
        <v>0</v>
      </c>
      <c r="CQ53" s="36" t="s">
        <v>61</v>
      </c>
      <c r="CR53" s="135" t="s">
        <v>60</v>
      </c>
      <c r="CS53" s="542">
        <v>3.4</v>
      </c>
      <c r="CT53" s="561">
        <v>0.873</v>
      </c>
      <c r="CU53" s="32" t="s">
        <v>878</v>
      </c>
      <c r="CV53" s="135" t="e">
        <f>#REF!</f>
        <v>#REF!</v>
      </c>
      <c r="CW53" s="676">
        <v>1</v>
      </c>
      <c r="CX53" s="33">
        <v>1</v>
      </c>
      <c r="CY53" s="32">
        <v>1</v>
      </c>
      <c r="CZ53" s="32">
        <v>1</v>
      </c>
      <c r="DA53" s="32" t="s">
        <v>486</v>
      </c>
      <c r="DB53" s="724">
        <v>1</v>
      </c>
      <c r="DC53" s="724"/>
      <c r="DD53" s="32"/>
      <c r="DE53" s="43">
        <v>1</v>
      </c>
      <c r="DF53" s="33" t="s">
        <v>1006</v>
      </c>
      <c r="DG53" s="556" t="s">
        <v>1008</v>
      </c>
      <c r="DH53" s="684">
        <v>43602</v>
      </c>
      <c r="DI53" s="39" t="e">
        <f t="shared" si="25"/>
        <v>#REF!</v>
      </c>
    </row>
    <row r="54" spans="1:113" s="73" customFormat="1" ht="27.75" customHeight="1" thickBot="1">
      <c r="A54" s="228">
        <f t="shared" si="26"/>
        <v>51</v>
      </c>
      <c r="B54" s="113" t="s">
        <v>52</v>
      </c>
      <c r="C54" s="114" t="s">
        <v>74</v>
      </c>
      <c r="D54" s="115">
        <v>41</v>
      </c>
      <c r="E54" s="116" t="str">
        <f t="shared" si="36"/>
        <v>Ленина д.41</v>
      </c>
      <c r="F54" s="117" t="s">
        <v>53</v>
      </c>
      <c r="G54" s="115" t="s">
        <v>54</v>
      </c>
      <c r="H54" s="115">
        <v>1967</v>
      </c>
      <c r="I54" s="889" t="s">
        <v>986</v>
      </c>
      <c r="J54" s="730" t="s">
        <v>1107</v>
      </c>
      <c r="K54" s="127" t="s">
        <v>151</v>
      </c>
      <c r="L54" s="352" t="s">
        <v>546</v>
      </c>
      <c r="M54" s="172" t="s">
        <v>594</v>
      </c>
      <c r="N54" s="771" t="s">
        <v>283</v>
      </c>
      <c r="O54" s="771">
        <v>1044</v>
      </c>
      <c r="P54" s="187">
        <v>949.1</v>
      </c>
      <c r="Q54" s="35">
        <v>33</v>
      </c>
      <c r="R54" s="34">
        <v>30</v>
      </c>
      <c r="S54" s="34">
        <v>30</v>
      </c>
      <c r="T54" s="33">
        <v>30</v>
      </c>
      <c r="U54" s="102">
        <v>50</v>
      </c>
      <c r="V54" s="102">
        <v>40</v>
      </c>
      <c r="W54" s="102">
        <v>40</v>
      </c>
      <c r="X54" s="102">
        <v>30</v>
      </c>
      <c r="Y54" s="102">
        <v>30</v>
      </c>
      <c r="Z54" s="687">
        <v>33286</v>
      </c>
      <c r="AA54" s="596">
        <v>34076</v>
      </c>
      <c r="AB54" s="42">
        <v>4</v>
      </c>
      <c r="AC54" s="48">
        <v>0</v>
      </c>
      <c r="AD54" s="115">
        <v>66</v>
      </c>
      <c r="AE54" s="127">
        <f t="shared" si="37"/>
        <v>66</v>
      </c>
      <c r="AF54" s="638">
        <v>57</v>
      </c>
      <c r="AG54" s="115">
        <v>9</v>
      </c>
      <c r="AH54" s="671">
        <v>91</v>
      </c>
      <c r="AI54" s="671">
        <v>91</v>
      </c>
      <c r="AJ54" s="115">
        <v>5</v>
      </c>
      <c r="AK54" s="608">
        <f t="shared" si="38"/>
        <v>3684.2</v>
      </c>
      <c r="AL54" s="608">
        <f t="shared" si="39"/>
        <v>3365</v>
      </c>
      <c r="AM54" s="783">
        <v>2742.7</v>
      </c>
      <c r="AN54" s="168">
        <v>622.3</v>
      </c>
      <c r="AO54" s="903">
        <v>13.7</v>
      </c>
      <c r="AP54" s="904" t="s">
        <v>56</v>
      </c>
      <c r="AQ54" s="904">
        <v>305.5</v>
      </c>
      <c r="AR54" s="904" t="s">
        <v>56</v>
      </c>
      <c r="AS54" s="905" t="s">
        <v>56</v>
      </c>
      <c r="AT54" s="892">
        <f t="shared" si="40"/>
        <v>319.2</v>
      </c>
      <c r="AU54" s="892" t="e">
        <f>#REF!</f>
        <v>#REF!</v>
      </c>
      <c r="AV54" s="893" t="s">
        <v>56</v>
      </c>
      <c r="AW54" s="901">
        <v>18.5</v>
      </c>
      <c r="AX54" s="893" t="s">
        <v>56</v>
      </c>
      <c r="AY54" s="893" t="s">
        <v>56</v>
      </c>
      <c r="AZ54" s="893" t="s">
        <v>56</v>
      </c>
      <c r="BA54" s="894" t="e">
        <f t="shared" si="41"/>
        <v>#REF!</v>
      </c>
      <c r="BB54" s="906">
        <v>44</v>
      </c>
      <c r="BC54" s="230">
        <v>450</v>
      </c>
      <c r="BD54" s="671">
        <v>240</v>
      </c>
      <c r="BE54" s="230">
        <v>1470</v>
      </c>
      <c r="BF54" s="907">
        <f t="shared" si="42"/>
        <v>2204</v>
      </c>
      <c r="BG54" s="118" t="s">
        <v>58</v>
      </c>
      <c r="BH54" s="119">
        <v>1</v>
      </c>
      <c r="BI54" s="34" t="e">
        <f>#REF!</f>
        <v>#REF!</v>
      </c>
      <c r="BJ54" s="119">
        <v>1</v>
      </c>
      <c r="BK54" s="674">
        <f t="shared" si="27"/>
        <v>921.05</v>
      </c>
      <c r="BL54" s="674">
        <f t="shared" si="28"/>
        <v>221.052</v>
      </c>
      <c r="BM54" s="671" t="s">
        <v>983</v>
      </c>
      <c r="BN54" s="120" t="s">
        <v>62</v>
      </c>
      <c r="BO54" s="118" t="s">
        <v>58</v>
      </c>
      <c r="BP54" s="549">
        <v>0.05858</v>
      </c>
      <c r="BQ54" s="119">
        <v>1</v>
      </c>
      <c r="BR54" s="34" t="e">
        <f>#REF!</f>
        <v>#REF!</v>
      </c>
      <c r="BS54" s="119">
        <v>1</v>
      </c>
      <c r="BT54" s="674">
        <f t="shared" si="29"/>
        <v>22.1052</v>
      </c>
      <c r="BU54" s="674">
        <f t="shared" si="30"/>
        <v>147.368</v>
      </c>
      <c r="BV54" s="674">
        <f t="shared" si="31"/>
        <v>147.368</v>
      </c>
      <c r="BW54" s="898"/>
      <c r="BX54" s="899" t="s">
        <v>1067</v>
      </c>
      <c r="BY54" s="717" t="s">
        <v>70</v>
      </c>
      <c r="BZ54" s="121" t="s">
        <v>60</v>
      </c>
      <c r="CA54" s="549">
        <v>0.05782</v>
      </c>
      <c r="CB54" s="119">
        <v>1</v>
      </c>
      <c r="CC54" s="34" t="e">
        <f>#REF!</f>
        <v>#REF!</v>
      </c>
      <c r="CD54" s="34" t="e">
        <f t="shared" si="24"/>
        <v>#REF!</v>
      </c>
      <c r="CE54" s="674">
        <f t="shared" si="32"/>
        <v>22.1052</v>
      </c>
      <c r="CF54" s="674">
        <f t="shared" si="33"/>
        <v>147.368</v>
      </c>
      <c r="CG54" s="674">
        <f t="shared" si="34"/>
        <v>147.368</v>
      </c>
      <c r="CH54" s="122" t="s">
        <v>70</v>
      </c>
      <c r="CI54" s="118" t="s">
        <v>60</v>
      </c>
      <c r="CJ54" s="548">
        <f t="shared" si="43"/>
        <v>0.1164</v>
      </c>
      <c r="CK54" s="900">
        <f t="shared" si="35"/>
        <v>184.21</v>
      </c>
      <c r="CL54" s="314" t="s">
        <v>56</v>
      </c>
      <c r="CM54" s="118" t="s">
        <v>60</v>
      </c>
      <c r="CN54" s="121">
        <v>1973</v>
      </c>
      <c r="CO54" s="121">
        <v>390</v>
      </c>
      <c r="CP54" s="119">
        <v>0</v>
      </c>
      <c r="CQ54" s="120" t="s">
        <v>61</v>
      </c>
      <c r="CR54" s="37" t="s">
        <v>60</v>
      </c>
      <c r="CS54" s="740">
        <v>3.4</v>
      </c>
      <c r="CT54" s="741">
        <v>0.873</v>
      </c>
      <c r="CU54" s="127" t="s">
        <v>878</v>
      </c>
      <c r="CV54" s="37" t="e">
        <f>#REF!</f>
        <v>#REF!</v>
      </c>
      <c r="CW54" s="33">
        <v>1</v>
      </c>
      <c r="CX54" s="33">
        <v>1</v>
      </c>
      <c r="CY54" s="127">
        <v>1</v>
      </c>
      <c r="CZ54" s="127">
        <v>1</v>
      </c>
      <c r="DA54" s="127" t="s">
        <v>486</v>
      </c>
      <c r="DB54" s="730">
        <v>1</v>
      </c>
      <c r="DC54" s="730"/>
      <c r="DD54" s="127"/>
      <c r="DE54" s="127">
        <v>1</v>
      </c>
      <c r="DF54" s="122"/>
      <c r="DG54" s="671" t="s">
        <v>1008</v>
      </c>
      <c r="DH54" s="683">
        <v>43602</v>
      </c>
      <c r="DI54" s="161" t="e">
        <f t="shared" si="25"/>
        <v>#REF!</v>
      </c>
    </row>
    <row r="55" spans="1:113" s="73" customFormat="1" ht="27.75" customHeight="1" thickBot="1">
      <c r="A55" s="129">
        <f t="shared" si="26"/>
        <v>52</v>
      </c>
      <c r="B55" s="38" t="s">
        <v>52</v>
      </c>
      <c r="C55" s="39" t="s">
        <v>74</v>
      </c>
      <c r="D55" s="40">
        <v>42</v>
      </c>
      <c r="E55" s="41" t="str">
        <f t="shared" si="36"/>
        <v>Ленина д.42</v>
      </c>
      <c r="F55" s="31" t="s">
        <v>53</v>
      </c>
      <c r="G55" s="40" t="s">
        <v>54</v>
      </c>
      <c r="H55" s="32">
        <v>1974</v>
      </c>
      <c r="I55" s="184" t="s">
        <v>986</v>
      </c>
      <c r="J55" s="910" t="s">
        <v>1037</v>
      </c>
      <c r="K55" s="32" t="s">
        <v>152</v>
      </c>
      <c r="L55" s="352" t="s">
        <v>547</v>
      </c>
      <c r="M55" s="170" t="s">
        <v>595</v>
      </c>
      <c r="N55" s="176" t="s">
        <v>284</v>
      </c>
      <c r="O55" s="176">
        <v>1270.7</v>
      </c>
      <c r="P55" s="187">
        <v>968.7</v>
      </c>
      <c r="Q55" s="35">
        <v>14</v>
      </c>
      <c r="R55" s="34">
        <v>10</v>
      </c>
      <c r="S55" s="34">
        <v>10</v>
      </c>
      <c r="T55" s="33">
        <v>10</v>
      </c>
      <c r="U55" s="132">
        <v>20</v>
      </c>
      <c r="V55" s="132">
        <v>20</v>
      </c>
      <c r="W55" s="132">
        <v>20</v>
      </c>
      <c r="X55" s="132">
        <v>20</v>
      </c>
      <c r="Y55" s="132">
        <v>20</v>
      </c>
      <c r="Z55" s="650">
        <v>31194</v>
      </c>
      <c r="AA55" s="596">
        <v>33939</v>
      </c>
      <c r="AB55" s="42">
        <v>4</v>
      </c>
      <c r="AC55" s="48">
        <v>0</v>
      </c>
      <c r="AD55" s="43">
        <v>70</v>
      </c>
      <c r="AE55" s="32">
        <f t="shared" si="37"/>
        <v>72</v>
      </c>
      <c r="AF55" s="637">
        <v>70</v>
      </c>
      <c r="AG55" s="43">
        <v>2</v>
      </c>
      <c r="AH55" s="556">
        <v>132</v>
      </c>
      <c r="AI55" s="556">
        <v>133</v>
      </c>
      <c r="AJ55" s="43">
        <v>5</v>
      </c>
      <c r="AK55" s="608">
        <f t="shared" si="38"/>
        <v>4272.9</v>
      </c>
      <c r="AL55" s="589">
        <f t="shared" si="39"/>
        <v>4039.5</v>
      </c>
      <c r="AM55" s="783">
        <v>3361.2</v>
      </c>
      <c r="AN55" s="168">
        <v>678.3</v>
      </c>
      <c r="AO55" s="44">
        <v>8.2</v>
      </c>
      <c r="AP55" s="45" t="s">
        <v>56</v>
      </c>
      <c r="AQ55" s="45">
        <v>225.2</v>
      </c>
      <c r="AR55" s="45" t="s">
        <v>56</v>
      </c>
      <c r="AS55" s="45" t="s">
        <v>56</v>
      </c>
      <c r="AT55" s="242">
        <f t="shared" si="40"/>
        <v>233.39999999999998</v>
      </c>
      <c r="AU55" s="242" t="e">
        <f>#REF!</f>
        <v>#REF!</v>
      </c>
      <c r="AV55" s="346" t="s">
        <v>56</v>
      </c>
      <c r="AW55" s="347">
        <v>36.9</v>
      </c>
      <c r="AX55" s="346" t="s">
        <v>56</v>
      </c>
      <c r="AY55" s="346" t="s">
        <v>56</v>
      </c>
      <c r="AZ55" s="346" t="s">
        <v>56</v>
      </c>
      <c r="BA55" s="243" t="e">
        <f t="shared" si="41"/>
        <v>#REF!</v>
      </c>
      <c r="BB55" s="255">
        <v>80</v>
      </c>
      <c r="BC55" s="256">
        <v>450</v>
      </c>
      <c r="BD55" s="257">
        <v>330</v>
      </c>
      <c r="BE55" s="256">
        <v>900</v>
      </c>
      <c r="BF55" s="254">
        <f t="shared" si="42"/>
        <v>1760</v>
      </c>
      <c r="BG55" s="35" t="s">
        <v>58</v>
      </c>
      <c r="BH55" s="34">
        <v>1</v>
      </c>
      <c r="BI55" s="104" t="e">
        <f>#REF!</f>
        <v>#REF!</v>
      </c>
      <c r="BJ55" s="34">
        <v>1</v>
      </c>
      <c r="BK55" s="334">
        <f aca="true" t="shared" si="44" ref="BK55:BK86">0.25*AK55</f>
        <v>1068.225</v>
      </c>
      <c r="BL55" s="334">
        <f aca="true" t="shared" si="45" ref="BL55:BL86">0.06*AK55</f>
        <v>256.37399999999997</v>
      </c>
      <c r="BM55" s="556" t="s">
        <v>983</v>
      </c>
      <c r="BN55" s="36" t="s">
        <v>62</v>
      </c>
      <c r="BO55" s="35" t="s">
        <v>58</v>
      </c>
      <c r="BP55" s="548">
        <v>0.05858</v>
      </c>
      <c r="BQ55" s="34">
        <v>1</v>
      </c>
      <c r="BR55" s="104" t="e">
        <f>#REF!</f>
        <v>#REF!</v>
      </c>
      <c r="BS55" s="34">
        <v>1</v>
      </c>
      <c r="BT55" s="334">
        <f aca="true" t="shared" si="46" ref="BT55:BT86">0.006*AK55</f>
        <v>25.6374</v>
      </c>
      <c r="BU55" s="334">
        <f aca="true" t="shared" si="47" ref="BU55:BU86">0.04*AK55</f>
        <v>170.916</v>
      </c>
      <c r="BV55" s="334">
        <f aca="true" t="shared" si="48" ref="BV55:BV86">0.04*AK55</f>
        <v>170.916</v>
      </c>
      <c r="BW55" s="716"/>
      <c r="BX55" s="715" t="s">
        <v>1067</v>
      </c>
      <c r="BY55" s="296" t="s">
        <v>70</v>
      </c>
      <c r="BZ55" s="37" t="s">
        <v>60</v>
      </c>
      <c r="CA55" s="548">
        <v>0.05782</v>
      </c>
      <c r="CB55" s="34">
        <v>1</v>
      </c>
      <c r="CC55" s="104" t="e">
        <f>#REF!</f>
        <v>#REF!</v>
      </c>
      <c r="CD55" s="104" t="e">
        <f t="shared" si="24"/>
        <v>#REF!</v>
      </c>
      <c r="CE55" s="334">
        <f aca="true" t="shared" si="49" ref="CE55:CE86">0.006*AK55</f>
        <v>25.6374</v>
      </c>
      <c r="CF55" s="334">
        <f aca="true" t="shared" si="50" ref="CF55:CF86">0.04*AK55</f>
        <v>170.916</v>
      </c>
      <c r="CG55" s="334">
        <f aca="true" t="shared" si="51" ref="CG55:CG86">0.04*AK55</f>
        <v>170.916</v>
      </c>
      <c r="CH55" s="33" t="s">
        <v>62</v>
      </c>
      <c r="CI55" s="35" t="s">
        <v>60</v>
      </c>
      <c r="CJ55" s="545">
        <f t="shared" si="43"/>
        <v>0.1164</v>
      </c>
      <c r="CK55" s="333">
        <f aca="true" t="shared" si="52" ref="CK55:CK86">0.05*AK55</f>
        <v>213.64499999999998</v>
      </c>
      <c r="CL55" s="313" t="s">
        <v>56</v>
      </c>
      <c r="CM55" s="35" t="s">
        <v>60</v>
      </c>
      <c r="CN55" s="37">
        <v>1975</v>
      </c>
      <c r="CO55" s="37">
        <v>325</v>
      </c>
      <c r="CP55" s="34">
        <v>0</v>
      </c>
      <c r="CQ55" s="36" t="s">
        <v>61</v>
      </c>
      <c r="CR55" s="135" t="s">
        <v>60</v>
      </c>
      <c r="CS55" s="542">
        <v>3.4</v>
      </c>
      <c r="CT55" s="561">
        <v>0.873</v>
      </c>
      <c r="CU55" s="32" t="s">
        <v>878</v>
      </c>
      <c r="CV55" s="135" t="e">
        <f>#REF!</f>
        <v>#REF!</v>
      </c>
      <c r="CW55" s="676">
        <v>1</v>
      </c>
      <c r="CX55" s="33">
        <v>1</v>
      </c>
      <c r="CY55" s="32">
        <v>1</v>
      </c>
      <c r="CZ55" s="32">
        <v>1</v>
      </c>
      <c r="DA55" s="32" t="s">
        <v>486</v>
      </c>
      <c r="DB55" s="724">
        <v>1</v>
      </c>
      <c r="DC55" s="724"/>
      <c r="DD55" s="32">
        <v>1</v>
      </c>
      <c r="DE55" s="127"/>
      <c r="DF55" s="33" t="s">
        <v>1008</v>
      </c>
      <c r="DG55" s="730" t="s">
        <v>1008</v>
      </c>
      <c r="DH55" s="683">
        <v>43936</v>
      </c>
      <c r="DI55" s="39" t="e">
        <f t="shared" si="25"/>
        <v>#REF!</v>
      </c>
    </row>
    <row r="56" spans="1:113" ht="27.75" customHeight="1" thickBot="1">
      <c r="A56" s="129">
        <f t="shared" si="26"/>
        <v>53</v>
      </c>
      <c r="B56" s="38" t="s">
        <v>52</v>
      </c>
      <c r="C56" s="39" t="s">
        <v>74</v>
      </c>
      <c r="D56" s="40">
        <v>43</v>
      </c>
      <c r="E56" s="41" t="str">
        <f t="shared" si="36"/>
        <v>Ленина д.43</v>
      </c>
      <c r="F56" s="31" t="s">
        <v>53</v>
      </c>
      <c r="G56" s="40" t="s">
        <v>54</v>
      </c>
      <c r="H56" s="32">
        <v>1976</v>
      </c>
      <c r="I56" s="184" t="s">
        <v>986</v>
      </c>
      <c r="J56" s="910" t="s">
        <v>1037</v>
      </c>
      <c r="K56" s="32" t="s">
        <v>153</v>
      </c>
      <c r="L56" s="351" t="s">
        <v>548</v>
      </c>
      <c r="M56" s="170" t="s">
        <v>596</v>
      </c>
      <c r="N56" s="176" t="s">
        <v>285</v>
      </c>
      <c r="O56" s="176">
        <v>1152.6</v>
      </c>
      <c r="P56" s="187">
        <v>1152.6</v>
      </c>
      <c r="Q56" s="35">
        <v>8</v>
      </c>
      <c r="R56" s="34">
        <v>0</v>
      </c>
      <c r="S56" s="34">
        <v>0</v>
      </c>
      <c r="T56" s="33">
        <v>0</v>
      </c>
      <c r="U56" s="132">
        <v>20</v>
      </c>
      <c r="V56" s="132">
        <v>20</v>
      </c>
      <c r="W56" s="132">
        <v>20</v>
      </c>
      <c r="X56" s="132">
        <v>10</v>
      </c>
      <c r="Y56" s="132">
        <v>10</v>
      </c>
      <c r="Z56" s="650">
        <v>31106</v>
      </c>
      <c r="AA56" s="596">
        <v>33985</v>
      </c>
      <c r="AB56" s="42">
        <v>4</v>
      </c>
      <c r="AC56" s="48">
        <v>0</v>
      </c>
      <c r="AD56" s="43">
        <v>56</v>
      </c>
      <c r="AE56" s="32">
        <f t="shared" si="37"/>
        <v>59</v>
      </c>
      <c r="AF56" s="637">
        <v>56</v>
      </c>
      <c r="AG56" s="43">
        <v>3</v>
      </c>
      <c r="AH56" s="556">
        <v>108</v>
      </c>
      <c r="AI56" s="556">
        <v>103</v>
      </c>
      <c r="AJ56" s="43">
        <v>5</v>
      </c>
      <c r="AK56" s="608">
        <f t="shared" si="38"/>
        <v>4338.6</v>
      </c>
      <c r="AL56" s="589">
        <f t="shared" si="39"/>
        <v>4076.6</v>
      </c>
      <c r="AM56" s="783">
        <v>2699</v>
      </c>
      <c r="AN56" s="168">
        <v>1377.6</v>
      </c>
      <c r="AO56" s="44">
        <v>8.2</v>
      </c>
      <c r="AP56" s="45" t="s">
        <v>56</v>
      </c>
      <c r="AQ56" s="45">
        <v>253.8</v>
      </c>
      <c r="AR56" s="45" t="s">
        <v>56</v>
      </c>
      <c r="AS56" s="46" t="s">
        <v>56</v>
      </c>
      <c r="AT56" s="242">
        <f t="shared" si="40"/>
        <v>262</v>
      </c>
      <c r="AU56" s="242" t="e">
        <f>#REF!</f>
        <v>#REF!</v>
      </c>
      <c r="AV56" s="346" t="s">
        <v>56</v>
      </c>
      <c r="AW56" s="347">
        <v>11.6</v>
      </c>
      <c r="AX56" s="346" t="s">
        <v>56</v>
      </c>
      <c r="AY56" s="346" t="s">
        <v>56</v>
      </c>
      <c r="AZ56" s="346" t="s">
        <v>56</v>
      </c>
      <c r="BA56" s="243" t="e">
        <f t="shared" si="41"/>
        <v>#REF!</v>
      </c>
      <c r="BB56" s="255">
        <v>40</v>
      </c>
      <c r="BC56" s="256">
        <v>425</v>
      </c>
      <c r="BD56" s="257">
        <v>290</v>
      </c>
      <c r="BE56" s="256">
        <v>750</v>
      </c>
      <c r="BF56" s="254">
        <f t="shared" si="42"/>
        <v>1505</v>
      </c>
      <c r="BG56" s="35" t="s">
        <v>58</v>
      </c>
      <c r="BH56" s="34">
        <v>1</v>
      </c>
      <c r="BI56" s="104" t="e">
        <f>#REF!</f>
        <v>#REF!</v>
      </c>
      <c r="BJ56" s="34">
        <v>1</v>
      </c>
      <c r="BK56" s="334">
        <f t="shared" si="44"/>
        <v>1084.65</v>
      </c>
      <c r="BL56" s="334">
        <f t="shared" si="45"/>
        <v>260.31600000000003</v>
      </c>
      <c r="BM56" s="556" t="s">
        <v>983</v>
      </c>
      <c r="BN56" s="36" t="s">
        <v>62</v>
      </c>
      <c r="BO56" s="35" t="s">
        <v>58</v>
      </c>
      <c r="BP56" s="548">
        <v>0.05858</v>
      </c>
      <c r="BQ56" s="34">
        <v>1</v>
      </c>
      <c r="BR56" s="104" t="e">
        <f>#REF!</f>
        <v>#REF!</v>
      </c>
      <c r="BS56" s="34">
        <v>1</v>
      </c>
      <c r="BT56" s="334">
        <f t="shared" si="46"/>
        <v>26.0316</v>
      </c>
      <c r="BU56" s="334">
        <f t="shared" si="47"/>
        <v>173.544</v>
      </c>
      <c r="BV56" s="334">
        <f t="shared" si="48"/>
        <v>173.544</v>
      </c>
      <c r="BW56" s="716"/>
      <c r="BX56" s="715" t="s">
        <v>1067</v>
      </c>
      <c r="BY56" s="296" t="s">
        <v>70</v>
      </c>
      <c r="BZ56" s="37" t="s">
        <v>60</v>
      </c>
      <c r="CA56" s="548">
        <v>0.05782</v>
      </c>
      <c r="CB56" s="34">
        <v>1</v>
      </c>
      <c r="CC56" s="104" t="e">
        <f>#REF!</f>
        <v>#REF!</v>
      </c>
      <c r="CD56" s="104" t="e">
        <f t="shared" si="24"/>
        <v>#REF!</v>
      </c>
      <c r="CE56" s="334">
        <f t="shared" si="49"/>
        <v>26.0316</v>
      </c>
      <c r="CF56" s="334">
        <f t="shared" si="50"/>
        <v>173.544</v>
      </c>
      <c r="CG56" s="334">
        <f t="shared" si="51"/>
        <v>173.544</v>
      </c>
      <c r="CH56" s="33" t="s">
        <v>62</v>
      </c>
      <c r="CI56" s="35" t="s">
        <v>60</v>
      </c>
      <c r="CJ56" s="545">
        <f t="shared" si="43"/>
        <v>0.1164</v>
      </c>
      <c r="CK56" s="333">
        <f t="shared" si="52"/>
        <v>216.93000000000004</v>
      </c>
      <c r="CL56" s="313" t="s">
        <v>56</v>
      </c>
      <c r="CM56" s="35" t="s">
        <v>60</v>
      </c>
      <c r="CN56" s="37">
        <v>1977</v>
      </c>
      <c r="CO56" s="37">
        <v>295</v>
      </c>
      <c r="CP56" s="34">
        <v>0</v>
      </c>
      <c r="CQ56" s="36" t="s">
        <v>61</v>
      </c>
      <c r="CR56" s="135" t="s">
        <v>60</v>
      </c>
      <c r="CS56" s="542">
        <v>3.4</v>
      </c>
      <c r="CT56" s="561">
        <v>0.873</v>
      </c>
      <c r="CU56" s="32" t="s">
        <v>878</v>
      </c>
      <c r="CV56" s="135" t="e">
        <f>#REF!</f>
        <v>#REF!</v>
      </c>
      <c r="CW56" s="676">
        <v>1</v>
      </c>
      <c r="CX56" s="33">
        <v>1</v>
      </c>
      <c r="CY56" s="32">
        <v>1</v>
      </c>
      <c r="CZ56" s="32">
        <v>1</v>
      </c>
      <c r="DA56" s="32" t="s">
        <v>486</v>
      </c>
      <c r="DB56" s="724">
        <v>1</v>
      </c>
      <c r="DC56" s="724"/>
      <c r="DD56" s="32">
        <v>1</v>
      </c>
      <c r="DE56" s="43"/>
      <c r="DF56" s="33" t="s">
        <v>1006</v>
      </c>
      <c r="DG56" s="685" t="s">
        <v>1009</v>
      </c>
      <c r="DH56" s="684">
        <v>43602</v>
      </c>
      <c r="DI56" s="39" t="e">
        <f t="shared" si="25"/>
        <v>#REF!</v>
      </c>
    </row>
    <row r="57" spans="1:113" s="73" customFormat="1" ht="27.75" customHeight="1" thickBot="1">
      <c r="A57" s="228">
        <f t="shared" si="26"/>
        <v>54</v>
      </c>
      <c r="B57" s="113" t="s">
        <v>52</v>
      </c>
      <c r="C57" s="161" t="s">
        <v>74</v>
      </c>
      <c r="D57" s="115">
        <v>44</v>
      </c>
      <c r="E57" s="229" t="str">
        <f t="shared" si="36"/>
        <v>Ленина д.44</v>
      </c>
      <c r="F57" s="117" t="s">
        <v>53</v>
      </c>
      <c r="G57" s="115" t="s">
        <v>54</v>
      </c>
      <c r="H57" s="127">
        <v>1978</v>
      </c>
      <c r="I57" s="889" t="s">
        <v>986</v>
      </c>
      <c r="J57" s="910" t="s">
        <v>325</v>
      </c>
      <c r="K57" s="127" t="s">
        <v>154</v>
      </c>
      <c r="L57" s="352" t="s">
        <v>549</v>
      </c>
      <c r="M57" s="172" t="s">
        <v>597</v>
      </c>
      <c r="N57" s="670" t="s">
        <v>286</v>
      </c>
      <c r="O57" s="670">
        <v>1284.3</v>
      </c>
      <c r="P57" s="187">
        <v>1284.3</v>
      </c>
      <c r="Q57" s="35">
        <v>18</v>
      </c>
      <c r="R57" s="34">
        <v>20</v>
      </c>
      <c r="S57" s="34">
        <v>20</v>
      </c>
      <c r="T57" s="33">
        <v>10</v>
      </c>
      <c r="U57" s="102">
        <v>10</v>
      </c>
      <c r="V57" s="102">
        <v>30</v>
      </c>
      <c r="W57" s="102">
        <v>20</v>
      </c>
      <c r="X57" s="102">
        <v>20</v>
      </c>
      <c r="Y57" s="102">
        <v>10</v>
      </c>
      <c r="Z57" s="687">
        <v>33256</v>
      </c>
      <c r="AA57" s="596">
        <v>34077</v>
      </c>
      <c r="AB57" s="42">
        <v>6</v>
      </c>
      <c r="AC57" s="48">
        <v>0</v>
      </c>
      <c r="AD57" s="127">
        <v>100</v>
      </c>
      <c r="AE57" s="127">
        <f t="shared" si="37"/>
        <v>100</v>
      </c>
      <c r="AF57" s="636">
        <v>99</v>
      </c>
      <c r="AG57" s="127">
        <v>1</v>
      </c>
      <c r="AH57" s="671">
        <v>178</v>
      </c>
      <c r="AI57" s="671">
        <v>168</v>
      </c>
      <c r="AJ57" s="127">
        <v>5</v>
      </c>
      <c r="AK57" s="608">
        <f t="shared" si="38"/>
        <v>4921.3</v>
      </c>
      <c r="AL57" s="608">
        <f t="shared" si="39"/>
        <v>4522.3</v>
      </c>
      <c r="AM57" s="783">
        <v>4483.3</v>
      </c>
      <c r="AN57" s="168">
        <v>39</v>
      </c>
      <c r="AO57" s="890">
        <v>12.4</v>
      </c>
      <c r="AP57" s="599" t="s">
        <v>56</v>
      </c>
      <c r="AQ57" s="599">
        <v>386.6</v>
      </c>
      <c r="AR57" s="599" t="s">
        <v>56</v>
      </c>
      <c r="AS57" s="891" t="s">
        <v>56</v>
      </c>
      <c r="AT57" s="892">
        <f t="shared" si="40"/>
        <v>399</v>
      </c>
      <c r="AU57" s="892" t="e">
        <f>#REF!</f>
        <v>#REF!</v>
      </c>
      <c r="AV57" s="893" t="s">
        <v>56</v>
      </c>
      <c r="AW57" s="901">
        <v>23.6</v>
      </c>
      <c r="AX57" s="893" t="s">
        <v>56</v>
      </c>
      <c r="AY57" s="893" t="s">
        <v>56</v>
      </c>
      <c r="AZ57" s="893" t="s">
        <v>56</v>
      </c>
      <c r="BA57" s="894" t="e">
        <f t="shared" si="41"/>
        <v>#REF!</v>
      </c>
      <c r="BB57" s="895">
        <v>96</v>
      </c>
      <c r="BC57" s="896">
        <v>600</v>
      </c>
      <c r="BD57" s="127">
        <v>500</v>
      </c>
      <c r="BE57" s="896">
        <v>2000</v>
      </c>
      <c r="BF57" s="897">
        <f t="shared" si="42"/>
        <v>3196</v>
      </c>
      <c r="BG57" s="35" t="s">
        <v>58</v>
      </c>
      <c r="BH57" s="34">
        <v>1</v>
      </c>
      <c r="BI57" s="34" t="e">
        <f>#REF!</f>
        <v>#REF!</v>
      </c>
      <c r="BJ57" s="34">
        <v>1</v>
      </c>
      <c r="BK57" s="674">
        <f t="shared" si="44"/>
        <v>1230.325</v>
      </c>
      <c r="BL57" s="674">
        <f t="shared" si="45"/>
        <v>295.278</v>
      </c>
      <c r="BM57" s="671" t="s">
        <v>983</v>
      </c>
      <c r="BN57" s="36" t="s">
        <v>62</v>
      </c>
      <c r="BO57" s="35" t="s">
        <v>58</v>
      </c>
      <c r="BP57" s="548">
        <v>0.05858</v>
      </c>
      <c r="BQ57" s="34">
        <v>1</v>
      </c>
      <c r="BR57" s="34" t="e">
        <f>#REF!</f>
        <v>#REF!</v>
      </c>
      <c r="BS57" s="34">
        <v>1</v>
      </c>
      <c r="BT57" s="674">
        <f t="shared" si="46"/>
        <v>29.527800000000003</v>
      </c>
      <c r="BU57" s="674">
        <f t="shared" si="47"/>
        <v>196.852</v>
      </c>
      <c r="BV57" s="674">
        <f t="shared" si="48"/>
        <v>196.852</v>
      </c>
      <c r="BW57" s="898"/>
      <c r="BX57" s="899" t="s">
        <v>1067</v>
      </c>
      <c r="BY57" s="296" t="s">
        <v>70</v>
      </c>
      <c r="BZ57" s="37" t="s">
        <v>60</v>
      </c>
      <c r="CA57" s="548">
        <v>0.05782</v>
      </c>
      <c r="CB57" s="34">
        <v>1</v>
      </c>
      <c r="CC57" s="34" t="e">
        <f>#REF!</f>
        <v>#REF!</v>
      </c>
      <c r="CD57" s="34" t="e">
        <f t="shared" si="24"/>
        <v>#REF!</v>
      </c>
      <c r="CE57" s="674">
        <f t="shared" si="49"/>
        <v>29.527800000000003</v>
      </c>
      <c r="CF57" s="674">
        <f t="shared" si="50"/>
        <v>196.852</v>
      </c>
      <c r="CG57" s="674">
        <f t="shared" si="51"/>
        <v>196.852</v>
      </c>
      <c r="CH57" s="33" t="s">
        <v>62</v>
      </c>
      <c r="CI57" s="35" t="s">
        <v>60</v>
      </c>
      <c r="CJ57" s="548">
        <f t="shared" si="43"/>
        <v>0.1164</v>
      </c>
      <c r="CK57" s="900">
        <f t="shared" si="52"/>
        <v>246.06500000000003</v>
      </c>
      <c r="CL57" s="314" t="s">
        <v>56</v>
      </c>
      <c r="CM57" s="35" t="s">
        <v>60</v>
      </c>
      <c r="CN57" s="37">
        <v>1979</v>
      </c>
      <c r="CO57" s="37">
        <v>496</v>
      </c>
      <c r="CP57" s="34">
        <v>0</v>
      </c>
      <c r="CQ57" s="36" t="s">
        <v>61</v>
      </c>
      <c r="CR57" s="37" t="s">
        <v>60</v>
      </c>
      <c r="CS57" s="740">
        <v>3.4</v>
      </c>
      <c r="CT57" s="741">
        <v>0.873</v>
      </c>
      <c r="CU57" s="127" t="s">
        <v>878</v>
      </c>
      <c r="CV57" s="37" t="e">
        <f>#REF!</f>
        <v>#REF!</v>
      </c>
      <c r="CW57" s="33">
        <v>2</v>
      </c>
      <c r="CX57" s="33">
        <v>2</v>
      </c>
      <c r="CY57" s="127">
        <v>1</v>
      </c>
      <c r="CZ57" s="127">
        <v>1</v>
      </c>
      <c r="DA57" s="127" t="s">
        <v>486</v>
      </c>
      <c r="DB57" s="730">
        <v>1</v>
      </c>
      <c r="DC57" s="730"/>
      <c r="DD57" s="127">
        <v>1</v>
      </c>
      <c r="DE57" s="127"/>
      <c r="DF57" s="33" t="s">
        <v>1007</v>
      </c>
      <c r="DG57" s="671" t="s">
        <v>1008</v>
      </c>
      <c r="DH57" s="683">
        <v>43602</v>
      </c>
      <c r="DI57" s="161" t="e">
        <f t="shared" si="25"/>
        <v>#REF!</v>
      </c>
    </row>
    <row r="58" spans="1:113" ht="27.75" customHeight="1" thickBot="1">
      <c r="A58" s="129">
        <f t="shared" si="26"/>
        <v>55</v>
      </c>
      <c r="B58" s="38" t="s">
        <v>52</v>
      </c>
      <c r="C58" s="39" t="s">
        <v>74</v>
      </c>
      <c r="D58" s="40">
        <v>45</v>
      </c>
      <c r="E58" s="41" t="s">
        <v>78</v>
      </c>
      <c r="F58" s="31" t="s">
        <v>53</v>
      </c>
      <c r="G58" s="40" t="s">
        <v>54</v>
      </c>
      <c r="H58" s="32">
        <v>1969</v>
      </c>
      <c r="I58" s="184" t="s">
        <v>986</v>
      </c>
      <c r="J58" s="910" t="s">
        <v>1037</v>
      </c>
      <c r="K58" s="32" t="s">
        <v>157</v>
      </c>
      <c r="L58" s="351" t="s">
        <v>550</v>
      </c>
      <c r="M58" s="170" t="s">
        <v>598</v>
      </c>
      <c r="N58" s="662" t="s">
        <v>237</v>
      </c>
      <c r="O58" s="662">
        <v>1065</v>
      </c>
      <c r="P58" s="187">
        <v>971</v>
      </c>
      <c r="Q58" s="35">
        <v>29</v>
      </c>
      <c r="R58" s="34">
        <v>20</v>
      </c>
      <c r="S58" s="34">
        <v>20</v>
      </c>
      <c r="T58" s="33">
        <v>30</v>
      </c>
      <c r="U58" s="132">
        <v>30</v>
      </c>
      <c r="V58" s="132">
        <v>40</v>
      </c>
      <c r="W58" s="132">
        <v>20</v>
      </c>
      <c r="X58" s="132">
        <v>20</v>
      </c>
      <c r="Y58" s="661">
        <v>29</v>
      </c>
      <c r="Z58" s="650">
        <v>30840</v>
      </c>
      <c r="AA58" s="596">
        <v>34200</v>
      </c>
      <c r="AB58" s="42">
        <v>4</v>
      </c>
      <c r="AC58" s="48">
        <v>0</v>
      </c>
      <c r="AD58" s="43">
        <v>70</v>
      </c>
      <c r="AE58" s="32">
        <f t="shared" si="37"/>
        <v>70</v>
      </c>
      <c r="AF58" s="637">
        <v>66</v>
      </c>
      <c r="AG58" s="43">
        <v>4</v>
      </c>
      <c r="AH58" s="556">
        <v>132</v>
      </c>
      <c r="AI58" s="556">
        <v>137</v>
      </c>
      <c r="AJ58" s="43">
        <v>5</v>
      </c>
      <c r="AK58" s="608">
        <f t="shared" si="38"/>
        <v>3823</v>
      </c>
      <c r="AL58" s="589">
        <f t="shared" si="39"/>
        <v>3548</v>
      </c>
      <c r="AM58" s="783">
        <v>3117.7</v>
      </c>
      <c r="AN58" s="168">
        <v>430.3</v>
      </c>
      <c r="AO58" s="44"/>
      <c r="AP58" s="45"/>
      <c r="AQ58" s="45">
        <v>275</v>
      </c>
      <c r="AR58" s="45"/>
      <c r="AS58" s="46"/>
      <c r="AT58" s="242">
        <f t="shared" si="40"/>
        <v>275</v>
      </c>
      <c r="AU58" s="242" t="e">
        <f>#REF!</f>
        <v>#REF!</v>
      </c>
      <c r="AV58" s="346" t="s">
        <v>56</v>
      </c>
      <c r="AW58" s="347">
        <v>18.3</v>
      </c>
      <c r="AX58" s="346" t="s">
        <v>56</v>
      </c>
      <c r="AY58" s="346" t="s">
        <v>56</v>
      </c>
      <c r="AZ58" s="346" t="s">
        <v>56</v>
      </c>
      <c r="BA58" s="243" t="e">
        <f t="shared" si="41"/>
        <v>#REF!</v>
      </c>
      <c r="BB58" s="255">
        <v>72</v>
      </c>
      <c r="BC58" s="256">
        <v>425</v>
      </c>
      <c r="BD58" s="257">
        <v>360</v>
      </c>
      <c r="BE58" s="256">
        <v>980</v>
      </c>
      <c r="BF58" s="254">
        <f t="shared" si="42"/>
        <v>1837</v>
      </c>
      <c r="BG58" s="35" t="s">
        <v>58</v>
      </c>
      <c r="BH58" s="34">
        <v>1</v>
      </c>
      <c r="BI58" s="104" t="e">
        <f>#REF!</f>
        <v>#REF!</v>
      </c>
      <c r="BJ58" s="34">
        <v>1</v>
      </c>
      <c r="BK58" s="334">
        <f t="shared" si="44"/>
        <v>955.75</v>
      </c>
      <c r="BL58" s="334">
        <f t="shared" si="45"/>
        <v>229.38</v>
      </c>
      <c r="BM58" s="556" t="s">
        <v>983</v>
      </c>
      <c r="BN58" s="36" t="s">
        <v>62</v>
      </c>
      <c r="BO58" s="35" t="s">
        <v>58</v>
      </c>
      <c r="BP58" s="548">
        <v>0.05858</v>
      </c>
      <c r="BQ58" s="34">
        <v>1</v>
      </c>
      <c r="BR58" s="104" t="e">
        <f>#REF!</f>
        <v>#REF!</v>
      </c>
      <c r="BS58" s="34">
        <v>1</v>
      </c>
      <c r="BT58" s="334">
        <f t="shared" si="46"/>
        <v>22.938</v>
      </c>
      <c r="BU58" s="334">
        <f t="shared" si="47"/>
        <v>152.92000000000002</v>
      </c>
      <c r="BV58" s="334">
        <f t="shared" si="48"/>
        <v>152.92000000000002</v>
      </c>
      <c r="BW58" s="716"/>
      <c r="BX58" s="715" t="s">
        <v>1067</v>
      </c>
      <c r="BY58" s="296" t="s">
        <v>70</v>
      </c>
      <c r="BZ58" s="37" t="s">
        <v>60</v>
      </c>
      <c r="CA58" s="548">
        <v>0.05782</v>
      </c>
      <c r="CB58" s="34">
        <v>1</v>
      </c>
      <c r="CC58" s="104" t="e">
        <f>#REF!</f>
        <v>#REF!</v>
      </c>
      <c r="CD58" s="104" t="e">
        <f t="shared" si="24"/>
        <v>#REF!</v>
      </c>
      <c r="CE58" s="334">
        <f t="shared" si="49"/>
        <v>22.938</v>
      </c>
      <c r="CF58" s="334">
        <f t="shared" si="50"/>
        <v>152.92000000000002</v>
      </c>
      <c r="CG58" s="334">
        <f t="shared" si="51"/>
        <v>152.92000000000002</v>
      </c>
      <c r="CH58" s="33" t="s">
        <v>62</v>
      </c>
      <c r="CI58" s="35" t="s">
        <v>60</v>
      </c>
      <c r="CJ58" s="545">
        <f t="shared" si="43"/>
        <v>0.1164</v>
      </c>
      <c r="CK58" s="333">
        <f t="shared" si="52"/>
        <v>191.15</v>
      </c>
      <c r="CL58" s="313" t="s">
        <v>56</v>
      </c>
      <c r="CM58" s="35" t="s">
        <v>60</v>
      </c>
      <c r="CN58" s="37">
        <v>1982</v>
      </c>
      <c r="CO58" s="37">
        <v>301</v>
      </c>
      <c r="CP58" s="34">
        <v>0</v>
      </c>
      <c r="CQ58" s="36" t="s">
        <v>61</v>
      </c>
      <c r="CR58" s="135" t="s">
        <v>60</v>
      </c>
      <c r="CS58" s="542">
        <v>3.4</v>
      </c>
      <c r="CT58" s="561">
        <v>0.873</v>
      </c>
      <c r="CU58" s="32" t="s">
        <v>878</v>
      </c>
      <c r="CV58" s="135" t="e">
        <f>#REF!</f>
        <v>#REF!</v>
      </c>
      <c r="CW58" s="676">
        <v>1</v>
      </c>
      <c r="CX58" s="33">
        <v>1</v>
      </c>
      <c r="CY58" s="32">
        <v>1</v>
      </c>
      <c r="CZ58" s="32">
        <v>1</v>
      </c>
      <c r="DA58" s="32" t="s">
        <v>486</v>
      </c>
      <c r="DB58" s="724">
        <v>1</v>
      </c>
      <c r="DC58" s="724"/>
      <c r="DD58" s="32">
        <v>1</v>
      </c>
      <c r="DE58" s="43"/>
      <c r="DF58" s="33" t="s">
        <v>1007</v>
      </c>
      <c r="DG58" s="730" t="s">
        <v>1008</v>
      </c>
      <c r="DH58" s="683">
        <v>43936</v>
      </c>
      <c r="DI58" s="39" t="e">
        <f t="shared" si="25"/>
        <v>#REF!</v>
      </c>
    </row>
    <row r="59" spans="1:113" ht="27.75" customHeight="1" thickBot="1">
      <c r="A59" s="129">
        <f t="shared" si="26"/>
        <v>56</v>
      </c>
      <c r="B59" s="38" t="s">
        <v>52</v>
      </c>
      <c r="C59" s="39" t="s">
        <v>74</v>
      </c>
      <c r="D59" s="40">
        <v>46</v>
      </c>
      <c r="E59" s="41" t="str">
        <f aca="true" t="shared" si="53" ref="E59:E71">CONCATENATE(C59," д.",D59)</f>
        <v>Ленина д.46</v>
      </c>
      <c r="F59" s="47" t="s">
        <v>53</v>
      </c>
      <c r="G59" s="40" t="s">
        <v>54</v>
      </c>
      <c r="H59" s="32">
        <v>1976</v>
      </c>
      <c r="I59" s="184" t="s">
        <v>986</v>
      </c>
      <c r="J59" s="32" t="s">
        <v>1037</v>
      </c>
      <c r="K59" s="128" t="s">
        <v>155</v>
      </c>
      <c r="L59" s="351" t="s">
        <v>551</v>
      </c>
      <c r="M59" s="173" t="s">
        <v>599</v>
      </c>
      <c r="N59" s="177" t="s">
        <v>287</v>
      </c>
      <c r="O59" s="178">
        <v>1373</v>
      </c>
      <c r="P59" s="187">
        <v>1373</v>
      </c>
      <c r="Q59" s="35">
        <v>8</v>
      </c>
      <c r="R59" s="34">
        <v>0</v>
      </c>
      <c r="S59" s="34">
        <v>0</v>
      </c>
      <c r="T59" s="33">
        <v>10</v>
      </c>
      <c r="U59" s="132">
        <v>10</v>
      </c>
      <c r="V59" s="132">
        <v>0</v>
      </c>
      <c r="W59" s="132">
        <v>10</v>
      </c>
      <c r="X59" s="132">
        <v>10</v>
      </c>
      <c r="Y59" s="132">
        <v>20</v>
      </c>
      <c r="Z59" s="650">
        <v>31075</v>
      </c>
      <c r="AA59" s="596">
        <v>34296</v>
      </c>
      <c r="AB59" s="42">
        <v>6</v>
      </c>
      <c r="AC59" s="48">
        <v>0</v>
      </c>
      <c r="AD59" s="43">
        <v>100</v>
      </c>
      <c r="AE59" s="32">
        <f t="shared" si="37"/>
        <v>100</v>
      </c>
      <c r="AF59" s="637">
        <v>100</v>
      </c>
      <c r="AG59" s="43">
        <v>0</v>
      </c>
      <c r="AH59" s="556">
        <v>181</v>
      </c>
      <c r="AI59" s="556">
        <v>167</v>
      </c>
      <c r="AJ59" s="43">
        <v>5</v>
      </c>
      <c r="AK59" s="608">
        <f t="shared" si="38"/>
        <v>5029.1</v>
      </c>
      <c r="AL59" s="589">
        <f t="shared" si="39"/>
        <v>4584.1</v>
      </c>
      <c r="AM59" s="783">
        <v>4584.1</v>
      </c>
      <c r="AN59" s="168">
        <v>0</v>
      </c>
      <c r="AO59" s="44">
        <v>12.9</v>
      </c>
      <c r="AP59" s="45" t="s">
        <v>56</v>
      </c>
      <c r="AQ59" s="45">
        <v>432.1</v>
      </c>
      <c r="AR59" s="45" t="s">
        <v>56</v>
      </c>
      <c r="AS59" s="46" t="s">
        <v>56</v>
      </c>
      <c r="AT59" s="242">
        <f t="shared" si="40"/>
        <v>445</v>
      </c>
      <c r="AU59" s="242" t="e">
        <f>#REF!</f>
        <v>#REF!</v>
      </c>
      <c r="AV59" s="346" t="s">
        <v>56</v>
      </c>
      <c r="AW59" s="347">
        <v>16.4</v>
      </c>
      <c r="AX59" s="346" t="s">
        <v>56</v>
      </c>
      <c r="AY59" s="346" t="s">
        <v>56</v>
      </c>
      <c r="AZ59" s="346" t="s">
        <v>56</v>
      </c>
      <c r="BA59" s="243" t="e">
        <f t="shared" si="41"/>
        <v>#REF!</v>
      </c>
      <c r="BB59" s="255">
        <v>108</v>
      </c>
      <c r="BC59" s="256">
        <v>700</v>
      </c>
      <c r="BD59" s="257">
        <v>470</v>
      </c>
      <c r="BE59" s="256">
        <v>2700</v>
      </c>
      <c r="BF59" s="254">
        <f t="shared" si="42"/>
        <v>3978</v>
      </c>
      <c r="BG59" s="35" t="s">
        <v>58</v>
      </c>
      <c r="BH59" s="34">
        <v>1</v>
      </c>
      <c r="BI59" s="104" t="e">
        <f>#REF!</f>
        <v>#REF!</v>
      </c>
      <c r="BJ59" s="34">
        <v>1</v>
      </c>
      <c r="BK59" s="334">
        <f t="shared" si="44"/>
        <v>1257.275</v>
      </c>
      <c r="BL59" s="334">
        <f t="shared" si="45"/>
        <v>301.74600000000004</v>
      </c>
      <c r="BM59" s="556" t="s">
        <v>983</v>
      </c>
      <c r="BN59" s="36" t="s">
        <v>62</v>
      </c>
      <c r="BO59" s="35" t="s">
        <v>58</v>
      </c>
      <c r="BP59" s="548">
        <v>0.05858</v>
      </c>
      <c r="BQ59" s="34">
        <v>1</v>
      </c>
      <c r="BR59" s="104" t="e">
        <f>#REF!</f>
        <v>#REF!</v>
      </c>
      <c r="BS59" s="34">
        <v>1</v>
      </c>
      <c r="BT59" s="334">
        <f t="shared" si="46"/>
        <v>30.1746</v>
      </c>
      <c r="BU59" s="334">
        <f t="shared" si="47"/>
        <v>201.16400000000002</v>
      </c>
      <c r="BV59" s="334">
        <f t="shared" si="48"/>
        <v>201.16400000000002</v>
      </c>
      <c r="BW59" s="716"/>
      <c r="BX59" s="715" t="s">
        <v>1067</v>
      </c>
      <c r="BY59" s="296" t="s">
        <v>70</v>
      </c>
      <c r="BZ59" s="37" t="s">
        <v>60</v>
      </c>
      <c r="CA59" s="548">
        <v>0.05782</v>
      </c>
      <c r="CB59" s="34">
        <v>1</v>
      </c>
      <c r="CC59" s="104" t="e">
        <f>#REF!</f>
        <v>#REF!</v>
      </c>
      <c r="CD59" s="104" t="e">
        <f t="shared" si="24"/>
        <v>#REF!</v>
      </c>
      <c r="CE59" s="334">
        <f t="shared" si="49"/>
        <v>30.1746</v>
      </c>
      <c r="CF59" s="334">
        <f t="shared" si="50"/>
        <v>201.16400000000002</v>
      </c>
      <c r="CG59" s="334">
        <f t="shared" si="51"/>
        <v>201.16400000000002</v>
      </c>
      <c r="CH59" s="33" t="s">
        <v>62</v>
      </c>
      <c r="CI59" s="35" t="s">
        <v>60</v>
      </c>
      <c r="CJ59" s="545">
        <f t="shared" si="43"/>
        <v>0.1164</v>
      </c>
      <c r="CK59" s="333">
        <f t="shared" si="52"/>
        <v>251.45500000000004</v>
      </c>
      <c r="CL59" s="313" t="s">
        <v>56</v>
      </c>
      <c r="CM59" s="35" t="s">
        <v>64</v>
      </c>
      <c r="CN59" s="162" t="s">
        <v>56</v>
      </c>
      <c r="CO59" s="162" t="s">
        <v>56</v>
      </c>
      <c r="CP59" s="34">
        <v>0</v>
      </c>
      <c r="CQ59" s="36" t="s">
        <v>73</v>
      </c>
      <c r="CR59" s="135" t="s">
        <v>60</v>
      </c>
      <c r="CS59" s="542">
        <v>3.4</v>
      </c>
      <c r="CT59" s="561">
        <v>0.873</v>
      </c>
      <c r="CU59" s="32" t="s">
        <v>878</v>
      </c>
      <c r="CV59" s="135" t="e">
        <f>#REF!</f>
        <v>#REF!</v>
      </c>
      <c r="CW59" s="676">
        <v>2</v>
      </c>
      <c r="CX59" s="33">
        <v>2</v>
      </c>
      <c r="CY59" s="32">
        <v>1</v>
      </c>
      <c r="CZ59" s="32">
        <v>1</v>
      </c>
      <c r="DA59" s="32" t="s">
        <v>486</v>
      </c>
      <c r="DB59" s="724">
        <v>1</v>
      </c>
      <c r="DC59" s="724"/>
      <c r="DD59" s="32">
        <v>1</v>
      </c>
      <c r="DE59" s="43"/>
      <c r="DF59" s="33" t="s">
        <v>1007</v>
      </c>
      <c r="DG59" s="730" t="s">
        <v>1009</v>
      </c>
      <c r="DH59" s="683">
        <v>43936</v>
      </c>
      <c r="DI59" s="39" t="e">
        <f t="shared" si="25"/>
        <v>#REF!</v>
      </c>
    </row>
    <row r="60" spans="1:113" ht="27.75" customHeight="1" thickBot="1">
      <c r="A60" s="129">
        <f t="shared" si="26"/>
        <v>57</v>
      </c>
      <c r="B60" s="38" t="s">
        <v>52</v>
      </c>
      <c r="C60" s="39" t="s">
        <v>74</v>
      </c>
      <c r="D60" s="40">
        <v>5</v>
      </c>
      <c r="E60" s="41" t="str">
        <f t="shared" si="53"/>
        <v>Ленина д.5</v>
      </c>
      <c r="F60" s="47" t="s">
        <v>53</v>
      </c>
      <c r="G60" s="40" t="s">
        <v>54</v>
      </c>
      <c r="H60" s="32">
        <v>1961</v>
      </c>
      <c r="I60" s="184" t="s">
        <v>986</v>
      </c>
      <c r="J60" s="910" t="s">
        <v>1037</v>
      </c>
      <c r="K60" s="32" t="s">
        <v>133</v>
      </c>
      <c r="L60" s="32" t="s">
        <v>527</v>
      </c>
      <c r="M60" s="170" t="s">
        <v>576</v>
      </c>
      <c r="N60" s="175" t="s">
        <v>315</v>
      </c>
      <c r="O60" s="175">
        <v>517</v>
      </c>
      <c r="P60" s="187">
        <v>471</v>
      </c>
      <c r="Q60" s="35">
        <v>32</v>
      </c>
      <c r="R60" s="34">
        <v>30</v>
      </c>
      <c r="S60" s="34">
        <v>30</v>
      </c>
      <c r="T60" s="33">
        <v>30</v>
      </c>
      <c r="U60" s="132">
        <v>30</v>
      </c>
      <c r="V60" s="132">
        <v>40</v>
      </c>
      <c r="W60" s="132">
        <v>40</v>
      </c>
      <c r="X60" s="132">
        <v>20</v>
      </c>
      <c r="Y60" s="132">
        <v>40</v>
      </c>
      <c r="Z60" s="650">
        <v>32834</v>
      </c>
      <c r="AA60" s="596">
        <v>33924</v>
      </c>
      <c r="AB60" s="42">
        <v>2</v>
      </c>
      <c r="AC60" s="48">
        <v>0</v>
      </c>
      <c r="AD60" s="43">
        <v>31</v>
      </c>
      <c r="AE60" s="32">
        <f t="shared" si="37"/>
        <v>32</v>
      </c>
      <c r="AF60" s="637">
        <v>30</v>
      </c>
      <c r="AG60" s="43">
        <v>2</v>
      </c>
      <c r="AH60" s="556">
        <v>42</v>
      </c>
      <c r="AI60" s="556">
        <v>41</v>
      </c>
      <c r="AJ60" s="43">
        <v>4</v>
      </c>
      <c r="AK60" s="608">
        <f t="shared" si="38"/>
        <v>1361.8999999999999</v>
      </c>
      <c r="AL60" s="589">
        <f t="shared" si="39"/>
        <v>1257.8999999999999</v>
      </c>
      <c r="AM60" s="783">
        <v>1177.6</v>
      </c>
      <c r="AN60" s="168">
        <v>80.3</v>
      </c>
      <c r="AO60" s="44">
        <v>5.1</v>
      </c>
      <c r="AP60" s="45" t="s">
        <v>56</v>
      </c>
      <c r="AQ60" s="45">
        <v>98.9</v>
      </c>
      <c r="AR60" s="45" t="s">
        <v>56</v>
      </c>
      <c r="AS60" s="46" t="s">
        <v>56</v>
      </c>
      <c r="AT60" s="242">
        <f t="shared" si="40"/>
        <v>104</v>
      </c>
      <c r="AU60" s="242" t="e">
        <f>#REF!</f>
        <v>#REF!</v>
      </c>
      <c r="AV60" s="346" t="s">
        <v>56</v>
      </c>
      <c r="AW60" s="346">
        <v>15.5</v>
      </c>
      <c r="AX60" s="346" t="s">
        <v>56</v>
      </c>
      <c r="AY60" s="346" t="s">
        <v>56</v>
      </c>
      <c r="AZ60" s="346" t="s">
        <v>56</v>
      </c>
      <c r="BA60" s="243" t="e">
        <f t="shared" si="41"/>
        <v>#REF!</v>
      </c>
      <c r="BB60" s="255">
        <v>7</v>
      </c>
      <c r="BC60" s="256">
        <v>391</v>
      </c>
      <c r="BD60" s="257">
        <v>135</v>
      </c>
      <c r="BE60" s="256">
        <v>1110</v>
      </c>
      <c r="BF60" s="254">
        <f t="shared" si="42"/>
        <v>1643</v>
      </c>
      <c r="BG60" s="35" t="s">
        <v>58</v>
      </c>
      <c r="BH60" s="34">
        <v>1</v>
      </c>
      <c r="BI60" s="104" t="e">
        <f>#REF!</f>
        <v>#REF!</v>
      </c>
      <c r="BJ60" s="34">
        <v>0</v>
      </c>
      <c r="BK60" s="334">
        <f t="shared" si="44"/>
        <v>340.47499999999997</v>
      </c>
      <c r="BL60" s="334">
        <f t="shared" si="45"/>
        <v>81.71399999999998</v>
      </c>
      <c r="BM60" s="556" t="s">
        <v>983</v>
      </c>
      <c r="BN60" s="36" t="s">
        <v>59</v>
      </c>
      <c r="BO60" s="35" t="s">
        <v>58</v>
      </c>
      <c r="BP60" s="548">
        <v>0.05858</v>
      </c>
      <c r="BQ60" s="34">
        <v>1</v>
      </c>
      <c r="BR60" s="104" t="e">
        <f>#REF!</f>
        <v>#REF!</v>
      </c>
      <c r="BS60" s="34">
        <v>0</v>
      </c>
      <c r="BT60" s="334">
        <f t="shared" si="46"/>
        <v>8.1714</v>
      </c>
      <c r="BU60" s="334">
        <f t="shared" si="47"/>
        <v>54.476</v>
      </c>
      <c r="BV60" s="334">
        <f t="shared" si="48"/>
        <v>54.476</v>
      </c>
      <c r="BW60" s="716"/>
      <c r="BX60" s="715" t="s">
        <v>1067</v>
      </c>
      <c r="BY60" s="296" t="s">
        <v>59</v>
      </c>
      <c r="BZ60" s="37" t="s">
        <v>60</v>
      </c>
      <c r="CA60" s="548">
        <v>0.05782</v>
      </c>
      <c r="CB60" s="34">
        <v>1</v>
      </c>
      <c r="CC60" s="104" t="e">
        <f>#REF!</f>
        <v>#REF!</v>
      </c>
      <c r="CD60" s="104" t="e">
        <f t="shared" si="24"/>
        <v>#REF!</v>
      </c>
      <c r="CE60" s="334">
        <f t="shared" si="49"/>
        <v>8.1714</v>
      </c>
      <c r="CF60" s="334">
        <f t="shared" si="50"/>
        <v>54.476</v>
      </c>
      <c r="CG60" s="334">
        <f t="shared" si="51"/>
        <v>54.476</v>
      </c>
      <c r="CH60" s="33" t="s">
        <v>59</v>
      </c>
      <c r="CI60" s="35" t="s">
        <v>60</v>
      </c>
      <c r="CJ60" s="545">
        <f t="shared" si="43"/>
        <v>0.1164</v>
      </c>
      <c r="CK60" s="333">
        <f t="shared" si="52"/>
        <v>68.095</v>
      </c>
      <c r="CL60" s="313" t="s">
        <v>56</v>
      </c>
      <c r="CM60" s="35" t="s">
        <v>64</v>
      </c>
      <c r="CN60" s="162" t="s">
        <v>56</v>
      </c>
      <c r="CO60" s="162" t="s">
        <v>56</v>
      </c>
      <c r="CP60" s="34">
        <v>0</v>
      </c>
      <c r="CQ60" s="36" t="s">
        <v>73</v>
      </c>
      <c r="CR60" s="135" t="s">
        <v>60</v>
      </c>
      <c r="CS60" s="542">
        <v>2.4</v>
      </c>
      <c r="CT60" s="561">
        <v>0.474</v>
      </c>
      <c r="CU60" s="556"/>
      <c r="CV60" s="135" t="e">
        <f>#REF!</f>
        <v>#REF!</v>
      </c>
      <c r="CW60" s="676">
        <v>1</v>
      </c>
      <c r="CX60" s="33">
        <v>1</v>
      </c>
      <c r="CY60" s="32">
        <v>1</v>
      </c>
      <c r="CZ60" s="32">
        <v>1</v>
      </c>
      <c r="DA60" s="32" t="s">
        <v>486</v>
      </c>
      <c r="DB60" s="724">
        <v>1</v>
      </c>
      <c r="DC60" s="724"/>
      <c r="DD60" s="32">
        <v>1</v>
      </c>
      <c r="DE60" s="43"/>
      <c r="DF60" s="33"/>
      <c r="DG60" s="127"/>
      <c r="DH60" s="127"/>
      <c r="DI60" s="39" t="e">
        <f t="shared" si="25"/>
        <v>#REF!</v>
      </c>
    </row>
    <row r="61" spans="1:113" ht="27.75" customHeight="1" thickBot="1">
      <c r="A61" s="129">
        <f t="shared" si="26"/>
        <v>58</v>
      </c>
      <c r="B61" s="38" t="s">
        <v>52</v>
      </c>
      <c r="C61" s="39" t="s">
        <v>74</v>
      </c>
      <c r="D61" s="40">
        <v>7</v>
      </c>
      <c r="E61" s="41" t="str">
        <f t="shared" si="53"/>
        <v>Ленина д.7</v>
      </c>
      <c r="F61" s="47" t="s">
        <v>53</v>
      </c>
      <c r="G61" s="40" t="s">
        <v>54</v>
      </c>
      <c r="H61" s="32">
        <v>1960</v>
      </c>
      <c r="I61" s="186" t="s">
        <v>986</v>
      </c>
      <c r="J61" s="910" t="s">
        <v>1037</v>
      </c>
      <c r="K61" s="32" t="s">
        <v>134</v>
      </c>
      <c r="L61" s="351" t="s">
        <v>528</v>
      </c>
      <c r="M61" s="170" t="s">
        <v>577</v>
      </c>
      <c r="N61" s="176" t="s">
        <v>266</v>
      </c>
      <c r="O61" s="176">
        <v>786.9</v>
      </c>
      <c r="P61" s="187">
        <v>786.9</v>
      </c>
      <c r="Q61" s="35">
        <v>42</v>
      </c>
      <c r="R61" s="34">
        <v>40</v>
      </c>
      <c r="S61" s="34">
        <v>40</v>
      </c>
      <c r="T61" s="33">
        <v>30</v>
      </c>
      <c r="U61" s="132">
        <v>50</v>
      </c>
      <c r="V61" s="132">
        <v>40</v>
      </c>
      <c r="W61" s="132">
        <v>40</v>
      </c>
      <c r="X61" s="132">
        <v>50</v>
      </c>
      <c r="Y61" s="132">
        <v>40</v>
      </c>
      <c r="Z61" s="650">
        <v>31251</v>
      </c>
      <c r="AA61" s="596">
        <v>33955</v>
      </c>
      <c r="AB61" s="42">
        <v>3</v>
      </c>
      <c r="AC61" s="48">
        <v>0</v>
      </c>
      <c r="AD61" s="43">
        <v>34</v>
      </c>
      <c r="AE61" s="32">
        <f t="shared" si="37"/>
        <v>36</v>
      </c>
      <c r="AF61" s="637">
        <v>34</v>
      </c>
      <c r="AG61" s="43">
        <v>2</v>
      </c>
      <c r="AH61" s="556">
        <v>65</v>
      </c>
      <c r="AI61" s="556">
        <v>65</v>
      </c>
      <c r="AJ61" s="43">
        <v>3</v>
      </c>
      <c r="AK61" s="608">
        <f t="shared" si="38"/>
        <v>1867.8</v>
      </c>
      <c r="AL61" s="589">
        <f t="shared" si="39"/>
        <v>1758.8999999999999</v>
      </c>
      <c r="AM61" s="783">
        <v>1398.6</v>
      </c>
      <c r="AN61" s="168">
        <v>360.3</v>
      </c>
      <c r="AO61" s="44">
        <v>4.6</v>
      </c>
      <c r="AP61" s="45" t="s">
        <v>56</v>
      </c>
      <c r="AQ61" s="45">
        <v>104.3</v>
      </c>
      <c r="AR61" s="45" t="s">
        <v>56</v>
      </c>
      <c r="AS61" s="46" t="s">
        <v>56</v>
      </c>
      <c r="AT61" s="242">
        <f t="shared" si="40"/>
        <v>108.89999999999999</v>
      </c>
      <c r="AU61" s="242" t="e">
        <f>#REF!</f>
        <v>#REF!</v>
      </c>
      <c r="AV61" s="346" t="s">
        <v>56</v>
      </c>
      <c r="AW61" s="346">
        <v>14.8</v>
      </c>
      <c r="AX61" s="346" t="s">
        <v>56</v>
      </c>
      <c r="AY61" s="346" t="s">
        <v>56</v>
      </c>
      <c r="AZ61" s="346" t="s">
        <v>56</v>
      </c>
      <c r="BA61" s="243" t="e">
        <f t="shared" si="41"/>
        <v>#REF!</v>
      </c>
      <c r="BB61" s="255">
        <v>7</v>
      </c>
      <c r="BC61" s="256">
        <v>240</v>
      </c>
      <c r="BD61" s="257">
        <v>48</v>
      </c>
      <c r="BE61" s="256">
        <v>1560</v>
      </c>
      <c r="BF61" s="254">
        <f t="shared" si="42"/>
        <v>1855</v>
      </c>
      <c r="BG61" s="35" t="s">
        <v>58</v>
      </c>
      <c r="BH61" s="34">
        <v>1</v>
      </c>
      <c r="BI61" s="104" t="e">
        <f>#REF!</f>
        <v>#REF!</v>
      </c>
      <c r="BJ61" s="34">
        <v>0</v>
      </c>
      <c r="BK61" s="334">
        <f t="shared" si="44"/>
        <v>466.95</v>
      </c>
      <c r="BL61" s="334">
        <f t="shared" si="45"/>
        <v>112.068</v>
      </c>
      <c r="BM61" s="556" t="s">
        <v>983</v>
      </c>
      <c r="BN61" s="36" t="s">
        <v>59</v>
      </c>
      <c r="BO61" s="35" t="s">
        <v>58</v>
      </c>
      <c r="BP61" s="548">
        <v>0.05858</v>
      </c>
      <c r="BQ61" s="34">
        <v>1</v>
      </c>
      <c r="BR61" s="104" t="e">
        <f>#REF!</f>
        <v>#REF!</v>
      </c>
      <c r="BS61" s="34">
        <v>0</v>
      </c>
      <c r="BT61" s="334">
        <f t="shared" si="46"/>
        <v>11.2068</v>
      </c>
      <c r="BU61" s="334">
        <f t="shared" si="47"/>
        <v>74.712</v>
      </c>
      <c r="BV61" s="334">
        <f t="shared" si="48"/>
        <v>74.712</v>
      </c>
      <c r="BW61" s="716"/>
      <c r="BX61" s="715" t="s">
        <v>1067</v>
      </c>
      <c r="BY61" s="296" t="s">
        <v>59</v>
      </c>
      <c r="BZ61" s="37" t="s">
        <v>60</v>
      </c>
      <c r="CA61" s="548">
        <v>0.05782</v>
      </c>
      <c r="CB61" s="34">
        <v>1</v>
      </c>
      <c r="CC61" s="104" t="e">
        <f>#REF!</f>
        <v>#REF!</v>
      </c>
      <c r="CD61" s="104" t="e">
        <f t="shared" si="24"/>
        <v>#REF!</v>
      </c>
      <c r="CE61" s="334">
        <f t="shared" si="49"/>
        <v>11.2068</v>
      </c>
      <c r="CF61" s="334">
        <f t="shared" si="50"/>
        <v>74.712</v>
      </c>
      <c r="CG61" s="334">
        <f t="shared" si="51"/>
        <v>74.712</v>
      </c>
      <c r="CH61" s="33" t="s">
        <v>59</v>
      </c>
      <c r="CI61" s="35" t="s">
        <v>60</v>
      </c>
      <c r="CJ61" s="545">
        <f t="shared" si="43"/>
        <v>0.1164</v>
      </c>
      <c r="CK61" s="333">
        <f t="shared" si="52"/>
        <v>93.39</v>
      </c>
      <c r="CL61" s="313" t="s">
        <v>56</v>
      </c>
      <c r="CM61" s="35" t="s">
        <v>64</v>
      </c>
      <c r="CN61" s="162" t="s">
        <v>56</v>
      </c>
      <c r="CO61" s="162" t="s">
        <v>56</v>
      </c>
      <c r="CP61" s="34">
        <v>0</v>
      </c>
      <c r="CQ61" s="36" t="s">
        <v>73</v>
      </c>
      <c r="CR61" s="135" t="s">
        <v>60</v>
      </c>
      <c r="CS61" s="542">
        <v>2.4</v>
      </c>
      <c r="CT61" s="561">
        <v>0.474</v>
      </c>
      <c r="CU61" s="556"/>
      <c r="CV61" s="135" t="e">
        <f>#REF!</f>
        <v>#REF!</v>
      </c>
      <c r="CW61" s="676">
        <v>1</v>
      </c>
      <c r="CX61" s="33">
        <v>1</v>
      </c>
      <c r="CY61" s="32">
        <v>1</v>
      </c>
      <c r="CZ61" s="32">
        <v>1</v>
      </c>
      <c r="DA61" s="32" t="s">
        <v>486</v>
      </c>
      <c r="DB61" s="724">
        <v>1</v>
      </c>
      <c r="DC61" s="724"/>
      <c r="DD61" s="32">
        <v>1</v>
      </c>
      <c r="DE61" s="43"/>
      <c r="DF61" s="33"/>
      <c r="DG61" s="127"/>
      <c r="DH61" s="127"/>
      <c r="DI61" s="39" t="e">
        <f t="shared" si="25"/>
        <v>#REF!</v>
      </c>
    </row>
    <row r="62" spans="1:113" ht="27.75" customHeight="1" thickBot="1">
      <c r="A62" s="129">
        <f t="shared" si="26"/>
        <v>59</v>
      </c>
      <c r="B62" s="113" t="s">
        <v>52</v>
      </c>
      <c r="C62" s="114" t="s">
        <v>74</v>
      </c>
      <c r="D62" s="115">
        <v>8</v>
      </c>
      <c r="E62" s="116" t="str">
        <f t="shared" si="53"/>
        <v>Ленина д.8</v>
      </c>
      <c r="F62" s="116" t="s">
        <v>53</v>
      </c>
      <c r="G62" s="115" t="s">
        <v>54</v>
      </c>
      <c r="H62" s="115">
        <v>1952</v>
      </c>
      <c r="I62" s="186" t="s">
        <v>986</v>
      </c>
      <c r="J62" s="32" t="s">
        <v>1037</v>
      </c>
      <c r="K62" s="127" t="s">
        <v>135</v>
      </c>
      <c r="L62" s="351" t="s">
        <v>529</v>
      </c>
      <c r="M62" s="172" t="s">
        <v>578</v>
      </c>
      <c r="N62" s="176" t="s">
        <v>267</v>
      </c>
      <c r="O62" s="176">
        <v>941.7</v>
      </c>
      <c r="P62" s="187">
        <v>941.7</v>
      </c>
      <c r="Q62" s="35">
        <v>42</v>
      </c>
      <c r="R62" s="34">
        <v>40</v>
      </c>
      <c r="S62" s="34">
        <v>40</v>
      </c>
      <c r="T62" s="33">
        <v>40</v>
      </c>
      <c r="U62" s="132">
        <v>50</v>
      </c>
      <c r="V62" s="132">
        <v>40</v>
      </c>
      <c r="W62" s="132">
        <v>50</v>
      </c>
      <c r="X62" s="132">
        <v>30</v>
      </c>
      <c r="Y62" s="132">
        <v>50</v>
      </c>
      <c r="Z62" s="650">
        <v>31287</v>
      </c>
      <c r="AA62" s="596">
        <v>34836</v>
      </c>
      <c r="AB62" s="42">
        <v>3</v>
      </c>
      <c r="AC62" s="48">
        <v>0</v>
      </c>
      <c r="AD62" s="115">
        <v>18</v>
      </c>
      <c r="AE62" s="32">
        <f t="shared" si="37"/>
        <v>21</v>
      </c>
      <c r="AF62" s="638">
        <v>17</v>
      </c>
      <c r="AG62" s="115">
        <v>4</v>
      </c>
      <c r="AH62" s="556">
        <v>42</v>
      </c>
      <c r="AI62" s="556">
        <v>39</v>
      </c>
      <c r="AJ62" s="115">
        <v>3</v>
      </c>
      <c r="AK62" s="608">
        <f t="shared" si="38"/>
        <v>2222</v>
      </c>
      <c r="AL62" s="589">
        <f t="shared" si="39"/>
        <v>2085.2</v>
      </c>
      <c r="AM62" s="783">
        <v>1231</v>
      </c>
      <c r="AN62" s="168">
        <v>854.2</v>
      </c>
      <c r="AO62" s="123">
        <v>10</v>
      </c>
      <c r="AP62" s="97" t="s">
        <v>56</v>
      </c>
      <c r="AQ62" s="97">
        <v>126.8</v>
      </c>
      <c r="AR62" s="97" t="s">
        <v>56</v>
      </c>
      <c r="AS62" s="98" t="s">
        <v>56</v>
      </c>
      <c r="AT62" s="242">
        <f t="shared" si="40"/>
        <v>136.8</v>
      </c>
      <c r="AU62" s="242" t="e">
        <f>#REF!</f>
        <v>#REF!</v>
      </c>
      <c r="AV62" s="346" t="s">
        <v>56</v>
      </c>
      <c r="AW62" s="346">
        <v>10</v>
      </c>
      <c r="AX62" s="346" t="s">
        <v>56</v>
      </c>
      <c r="AY62" s="346" t="s">
        <v>56</v>
      </c>
      <c r="AZ62" s="346" t="s">
        <v>56</v>
      </c>
      <c r="BA62" s="243" t="e">
        <f t="shared" si="41"/>
        <v>#REF!</v>
      </c>
      <c r="BB62" s="258">
        <v>7</v>
      </c>
      <c r="BC62" s="259">
        <v>700</v>
      </c>
      <c r="BD62" s="261"/>
      <c r="BE62" s="259">
        <v>105</v>
      </c>
      <c r="BF62" s="260">
        <f t="shared" si="42"/>
        <v>812</v>
      </c>
      <c r="BG62" s="118" t="s">
        <v>58</v>
      </c>
      <c r="BH62" s="119">
        <v>1</v>
      </c>
      <c r="BI62" s="104" t="e">
        <f>#REF!</f>
        <v>#REF!</v>
      </c>
      <c r="BJ62" s="119">
        <v>1</v>
      </c>
      <c r="BK62" s="334">
        <f t="shared" si="44"/>
        <v>555.5</v>
      </c>
      <c r="BL62" s="334">
        <f t="shared" si="45"/>
        <v>133.32</v>
      </c>
      <c r="BM62" s="556" t="s">
        <v>983</v>
      </c>
      <c r="BN62" s="120" t="s">
        <v>62</v>
      </c>
      <c r="BO62" s="118" t="s">
        <v>58</v>
      </c>
      <c r="BP62" s="549">
        <v>0.05858</v>
      </c>
      <c r="BQ62" s="119">
        <v>1</v>
      </c>
      <c r="BR62" s="104" t="e">
        <f>#REF!</f>
        <v>#REF!</v>
      </c>
      <c r="BS62" s="119">
        <v>1</v>
      </c>
      <c r="BT62" s="334">
        <f t="shared" si="46"/>
        <v>13.332</v>
      </c>
      <c r="BU62" s="334">
        <f t="shared" si="47"/>
        <v>88.88</v>
      </c>
      <c r="BV62" s="334">
        <f t="shared" si="48"/>
        <v>88.88</v>
      </c>
      <c r="BW62" s="716"/>
      <c r="BX62" s="715" t="s">
        <v>1067</v>
      </c>
      <c r="BY62" s="717" t="s">
        <v>62</v>
      </c>
      <c r="BZ62" s="121" t="s">
        <v>60</v>
      </c>
      <c r="CA62" s="549">
        <v>0.05782</v>
      </c>
      <c r="CB62" s="119">
        <v>1</v>
      </c>
      <c r="CC62" s="104" t="e">
        <f>#REF!</f>
        <v>#REF!</v>
      </c>
      <c r="CD62" s="104" t="e">
        <f t="shared" si="24"/>
        <v>#REF!</v>
      </c>
      <c r="CE62" s="334">
        <f t="shared" si="49"/>
        <v>13.332</v>
      </c>
      <c r="CF62" s="334">
        <f t="shared" si="50"/>
        <v>88.88</v>
      </c>
      <c r="CG62" s="334">
        <f t="shared" si="51"/>
        <v>88.88</v>
      </c>
      <c r="CH62" s="122" t="s">
        <v>62</v>
      </c>
      <c r="CI62" s="118" t="s">
        <v>60</v>
      </c>
      <c r="CJ62" s="545">
        <f t="shared" si="43"/>
        <v>0.1164</v>
      </c>
      <c r="CK62" s="333">
        <f t="shared" si="52"/>
        <v>111.10000000000001</v>
      </c>
      <c r="CL62" s="313" t="s">
        <v>56</v>
      </c>
      <c r="CM62" s="118" t="s">
        <v>64</v>
      </c>
      <c r="CN62" s="162" t="s">
        <v>56</v>
      </c>
      <c r="CO62" s="162" t="s">
        <v>56</v>
      </c>
      <c r="CP62" s="119">
        <v>0</v>
      </c>
      <c r="CQ62" s="120" t="s">
        <v>73</v>
      </c>
      <c r="CR62" s="135" t="s">
        <v>60</v>
      </c>
      <c r="CS62" s="542">
        <v>3.4</v>
      </c>
      <c r="CT62" s="561">
        <v>0.873</v>
      </c>
      <c r="CU62" s="32" t="s">
        <v>878</v>
      </c>
      <c r="CV62" s="135" t="e">
        <f>#REF!</f>
        <v>#REF!</v>
      </c>
      <c r="CW62" s="676">
        <v>1</v>
      </c>
      <c r="CX62" s="33">
        <v>1</v>
      </c>
      <c r="CY62" s="32">
        <v>1</v>
      </c>
      <c r="CZ62" s="32">
        <v>1</v>
      </c>
      <c r="DA62" s="32" t="s">
        <v>486</v>
      </c>
      <c r="DB62" s="724">
        <v>1</v>
      </c>
      <c r="DC62" s="724"/>
      <c r="DD62" s="32">
        <v>1</v>
      </c>
      <c r="DE62" s="43"/>
      <c r="DF62" s="122"/>
      <c r="DG62" s="730" t="s">
        <v>1072</v>
      </c>
      <c r="DH62" s="683">
        <v>43936</v>
      </c>
      <c r="DI62" s="39" t="e">
        <f t="shared" si="25"/>
        <v>#REF!</v>
      </c>
    </row>
    <row r="63" spans="1:113" ht="27.75" customHeight="1" thickBot="1">
      <c r="A63" s="129">
        <f t="shared" si="26"/>
        <v>60</v>
      </c>
      <c r="B63" s="38" t="s">
        <v>52</v>
      </c>
      <c r="C63" s="39" t="s">
        <v>74</v>
      </c>
      <c r="D63" s="40">
        <v>9</v>
      </c>
      <c r="E63" s="41" t="str">
        <f t="shared" si="53"/>
        <v>Ленина д.9</v>
      </c>
      <c r="F63" s="47" t="s">
        <v>53</v>
      </c>
      <c r="G63" s="40" t="s">
        <v>54</v>
      </c>
      <c r="H63" s="32">
        <v>1957</v>
      </c>
      <c r="I63" s="184" t="s">
        <v>986</v>
      </c>
      <c r="J63" s="910" t="s">
        <v>1037</v>
      </c>
      <c r="K63" s="32" t="s">
        <v>136</v>
      </c>
      <c r="L63" s="352" t="s">
        <v>530</v>
      </c>
      <c r="M63" s="170" t="s">
        <v>579</v>
      </c>
      <c r="N63" s="176" t="s">
        <v>316</v>
      </c>
      <c r="O63" s="176">
        <v>1000.2</v>
      </c>
      <c r="P63" s="187">
        <v>100.2</v>
      </c>
      <c r="Q63" s="35">
        <v>31</v>
      </c>
      <c r="R63" s="34">
        <v>30</v>
      </c>
      <c r="S63" s="34">
        <v>30</v>
      </c>
      <c r="T63" s="33">
        <v>30</v>
      </c>
      <c r="U63" s="132">
        <v>40</v>
      </c>
      <c r="V63" s="132">
        <v>40</v>
      </c>
      <c r="W63" s="132">
        <v>40</v>
      </c>
      <c r="X63" s="132">
        <v>30</v>
      </c>
      <c r="Y63" s="132">
        <v>30</v>
      </c>
      <c r="Z63" s="650">
        <v>31091</v>
      </c>
      <c r="AA63" s="596">
        <v>34075</v>
      </c>
      <c r="AB63" s="42">
        <v>3</v>
      </c>
      <c r="AC63" s="48">
        <v>0</v>
      </c>
      <c r="AD63" s="43">
        <v>31</v>
      </c>
      <c r="AE63" s="32">
        <f t="shared" si="37"/>
        <v>33</v>
      </c>
      <c r="AF63" s="637">
        <v>30</v>
      </c>
      <c r="AG63" s="43">
        <v>3</v>
      </c>
      <c r="AH63" s="43">
        <v>44</v>
      </c>
      <c r="AI63" s="43">
        <v>43</v>
      </c>
      <c r="AJ63" s="43">
        <v>3</v>
      </c>
      <c r="AK63" s="608">
        <f t="shared" si="38"/>
        <v>2315.7999999999997</v>
      </c>
      <c r="AL63" s="589">
        <f t="shared" si="39"/>
        <v>2142.1</v>
      </c>
      <c r="AM63" s="783">
        <v>1715.4</v>
      </c>
      <c r="AN63" s="168">
        <v>426.7</v>
      </c>
      <c r="AO63" s="44">
        <v>7.5</v>
      </c>
      <c r="AP63" s="45" t="s">
        <v>56</v>
      </c>
      <c r="AQ63" s="45">
        <v>166.2</v>
      </c>
      <c r="AR63" s="45" t="s">
        <v>56</v>
      </c>
      <c r="AS63" s="46" t="s">
        <v>56</v>
      </c>
      <c r="AT63" s="242">
        <f t="shared" si="40"/>
        <v>173.7</v>
      </c>
      <c r="AU63" s="242" t="e">
        <f>#REF!</f>
        <v>#REF!</v>
      </c>
      <c r="AV63" s="346" t="s">
        <v>56</v>
      </c>
      <c r="AW63" s="346" t="s">
        <v>56</v>
      </c>
      <c r="AX63" s="346" t="s">
        <v>56</v>
      </c>
      <c r="AY63" s="346" t="s">
        <v>56</v>
      </c>
      <c r="AZ63" s="346" t="s">
        <v>56</v>
      </c>
      <c r="BA63" s="243" t="e">
        <f t="shared" si="41"/>
        <v>#REF!</v>
      </c>
      <c r="BB63" s="255">
        <v>24</v>
      </c>
      <c r="BC63" s="256">
        <v>450</v>
      </c>
      <c r="BD63" s="257"/>
      <c r="BE63" s="256">
        <v>600</v>
      </c>
      <c r="BF63" s="254">
        <f t="shared" si="42"/>
        <v>1074</v>
      </c>
      <c r="BG63" s="35" t="s">
        <v>58</v>
      </c>
      <c r="BH63" s="34">
        <v>1</v>
      </c>
      <c r="BI63" s="104" t="e">
        <f>#REF!</f>
        <v>#REF!</v>
      </c>
      <c r="BJ63" s="34">
        <v>0</v>
      </c>
      <c r="BK63" s="334">
        <f t="shared" si="44"/>
        <v>578.9499999999999</v>
      </c>
      <c r="BL63" s="334">
        <f t="shared" si="45"/>
        <v>138.94799999999998</v>
      </c>
      <c r="BM63" s="556" t="s">
        <v>983</v>
      </c>
      <c r="BN63" s="36" t="s">
        <v>59</v>
      </c>
      <c r="BO63" s="35" t="s">
        <v>58</v>
      </c>
      <c r="BP63" s="548">
        <v>0.05858</v>
      </c>
      <c r="BQ63" s="34">
        <v>1</v>
      </c>
      <c r="BR63" s="104" t="e">
        <f>#REF!</f>
        <v>#REF!</v>
      </c>
      <c r="BS63" s="34">
        <v>0</v>
      </c>
      <c r="BT63" s="334">
        <f t="shared" si="46"/>
        <v>13.894799999999998</v>
      </c>
      <c r="BU63" s="334">
        <f t="shared" si="47"/>
        <v>92.63199999999999</v>
      </c>
      <c r="BV63" s="334">
        <f t="shared" si="48"/>
        <v>92.63199999999999</v>
      </c>
      <c r="BW63" s="716"/>
      <c r="BX63" s="715" t="s">
        <v>1067</v>
      </c>
      <c r="BY63" s="296" t="s">
        <v>59</v>
      </c>
      <c r="BZ63" s="37" t="s">
        <v>60</v>
      </c>
      <c r="CA63" s="548">
        <v>0.05782</v>
      </c>
      <c r="CB63" s="34">
        <v>1</v>
      </c>
      <c r="CC63" s="104" t="e">
        <f>#REF!</f>
        <v>#REF!</v>
      </c>
      <c r="CD63" s="104" t="e">
        <f t="shared" si="24"/>
        <v>#REF!</v>
      </c>
      <c r="CE63" s="334">
        <f t="shared" si="49"/>
        <v>13.894799999999998</v>
      </c>
      <c r="CF63" s="334">
        <f t="shared" si="50"/>
        <v>92.63199999999999</v>
      </c>
      <c r="CG63" s="334">
        <f t="shared" si="51"/>
        <v>92.63199999999999</v>
      </c>
      <c r="CH63" s="33" t="s">
        <v>59</v>
      </c>
      <c r="CI63" s="35" t="s">
        <v>60</v>
      </c>
      <c r="CJ63" s="545">
        <f t="shared" si="43"/>
        <v>0.1164</v>
      </c>
      <c r="CK63" s="333">
        <f t="shared" si="52"/>
        <v>115.78999999999999</v>
      </c>
      <c r="CL63" s="313" t="s">
        <v>56</v>
      </c>
      <c r="CM63" s="35" t="s">
        <v>64</v>
      </c>
      <c r="CN63" s="162" t="s">
        <v>56</v>
      </c>
      <c r="CO63" s="162" t="s">
        <v>56</v>
      </c>
      <c r="CP63" s="34">
        <v>0</v>
      </c>
      <c r="CQ63" s="36" t="s">
        <v>73</v>
      </c>
      <c r="CR63" s="135" t="s">
        <v>60</v>
      </c>
      <c r="CS63" s="542">
        <v>2.4</v>
      </c>
      <c r="CT63" s="561">
        <v>0.474</v>
      </c>
      <c r="CU63" s="556"/>
      <c r="CV63" s="135" t="e">
        <f>#REF!</f>
        <v>#REF!</v>
      </c>
      <c r="CW63" s="676">
        <v>1</v>
      </c>
      <c r="CX63" s="33">
        <v>1</v>
      </c>
      <c r="CY63" s="32">
        <v>1</v>
      </c>
      <c r="CZ63" s="32">
        <v>1</v>
      </c>
      <c r="DA63" s="32" t="s">
        <v>486</v>
      </c>
      <c r="DB63" s="724">
        <v>1</v>
      </c>
      <c r="DC63" s="724"/>
      <c r="DD63" s="32">
        <v>1</v>
      </c>
      <c r="DE63" s="43"/>
      <c r="DF63" s="33"/>
      <c r="DG63" s="127"/>
      <c r="DH63" s="127"/>
      <c r="DI63" s="39" t="e">
        <f t="shared" si="25"/>
        <v>#REF!</v>
      </c>
    </row>
    <row r="64" spans="1:113" ht="27.75" customHeight="1" thickBot="1">
      <c r="A64" s="129">
        <f t="shared" si="26"/>
        <v>61</v>
      </c>
      <c r="B64" s="38" t="s">
        <v>52</v>
      </c>
      <c r="C64" s="39" t="s">
        <v>80</v>
      </c>
      <c r="D64" s="40" t="s">
        <v>81</v>
      </c>
      <c r="E64" s="41" t="str">
        <f t="shared" si="53"/>
        <v>Некрасова д.2а</v>
      </c>
      <c r="F64" s="47" t="s">
        <v>53</v>
      </c>
      <c r="G64" s="40" t="s">
        <v>54</v>
      </c>
      <c r="H64" s="32">
        <v>2005</v>
      </c>
      <c r="I64" s="186" t="s">
        <v>986</v>
      </c>
      <c r="J64" s="32" t="s">
        <v>1037</v>
      </c>
      <c r="K64" s="32" t="s">
        <v>160</v>
      </c>
      <c r="L64" s="32" t="s">
        <v>637</v>
      </c>
      <c r="M64" s="170" t="s">
        <v>604</v>
      </c>
      <c r="N64" s="32" t="s">
        <v>318</v>
      </c>
      <c r="O64" s="32"/>
      <c r="P64" s="162">
        <v>620.6</v>
      </c>
      <c r="Q64" s="35">
        <v>0</v>
      </c>
      <c r="R64" s="34">
        <v>0</v>
      </c>
      <c r="S64" s="34">
        <v>0</v>
      </c>
      <c r="T64" s="33">
        <v>0</v>
      </c>
      <c r="U64" s="33">
        <v>0</v>
      </c>
      <c r="V64" s="33">
        <v>0</v>
      </c>
      <c r="W64" s="33">
        <v>0</v>
      </c>
      <c r="X64" s="33">
        <v>0</v>
      </c>
      <c r="Y64" s="33">
        <v>0</v>
      </c>
      <c r="Z64" s="650">
        <v>38568</v>
      </c>
      <c r="AA64" s="596">
        <v>38568</v>
      </c>
      <c r="AB64" s="42">
        <v>2</v>
      </c>
      <c r="AC64" s="48">
        <v>0</v>
      </c>
      <c r="AD64" s="43">
        <v>24</v>
      </c>
      <c r="AE64" s="32">
        <f t="shared" si="37"/>
        <v>24</v>
      </c>
      <c r="AF64" s="637">
        <v>24</v>
      </c>
      <c r="AG64" s="43">
        <v>0</v>
      </c>
      <c r="AH64" s="43">
        <v>37</v>
      </c>
      <c r="AI64" s="43">
        <v>26</v>
      </c>
      <c r="AJ64" s="43">
        <v>3</v>
      </c>
      <c r="AK64" s="608">
        <f t="shared" si="38"/>
        <v>1360.4</v>
      </c>
      <c r="AL64" s="589">
        <f t="shared" si="39"/>
        <v>1260.4</v>
      </c>
      <c r="AM64" s="783">
        <v>1260.4</v>
      </c>
      <c r="AN64" s="168">
        <v>0</v>
      </c>
      <c r="AO64" s="44">
        <v>4.1</v>
      </c>
      <c r="AP64" s="45" t="s">
        <v>56</v>
      </c>
      <c r="AQ64" s="45">
        <v>95.9</v>
      </c>
      <c r="AR64" s="45" t="s">
        <v>56</v>
      </c>
      <c r="AS64" s="46" t="s">
        <v>56</v>
      </c>
      <c r="AT64" s="242">
        <f t="shared" si="40"/>
        <v>100</v>
      </c>
      <c r="AU64" s="242" t="e">
        <f>#REF!</f>
        <v>#REF!</v>
      </c>
      <c r="AV64" s="346" t="s">
        <v>56</v>
      </c>
      <c r="AW64" s="347">
        <v>19.4</v>
      </c>
      <c r="AX64" s="346" t="s">
        <v>56</v>
      </c>
      <c r="AY64" s="346" t="s">
        <v>56</v>
      </c>
      <c r="AZ64" s="346" t="s">
        <v>56</v>
      </c>
      <c r="BA64" s="243" t="e">
        <f t="shared" si="41"/>
        <v>#REF!</v>
      </c>
      <c r="BB64" s="255">
        <v>11</v>
      </c>
      <c r="BC64" s="256">
        <v>182</v>
      </c>
      <c r="BD64" s="257">
        <v>90</v>
      </c>
      <c r="BE64" s="256">
        <v>250</v>
      </c>
      <c r="BF64" s="254">
        <f t="shared" si="42"/>
        <v>533</v>
      </c>
      <c r="BG64" s="35" t="s">
        <v>58</v>
      </c>
      <c r="BH64" s="34">
        <v>1</v>
      </c>
      <c r="BI64" s="104" t="e">
        <f>#REF!</f>
        <v>#REF!</v>
      </c>
      <c r="BJ64" s="34">
        <v>0</v>
      </c>
      <c r="BK64" s="334">
        <f t="shared" si="44"/>
        <v>340.1</v>
      </c>
      <c r="BL64" s="334">
        <f t="shared" si="45"/>
        <v>81.62400000000001</v>
      </c>
      <c r="BM64" s="556" t="s">
        <v>983</v>
      </c>
      <c r="BN64" s="36" t="s">
        <v>59</v>
      </c>
      <c r="BO64" s="35" t="s">
        <v>58</v>
      </c>
      <c r="BP64" s="548">
        <v>0.05858</v>
      </c>
      <c r="BQ64" s="34">
        <v>1</v>
      </c>
      <c r="BR64" s="104" t="e">
        <f>#REF!</f>
        <v>#REF!</v>
      </c>
      <c r="BS64" s="34">
        <v>0</v>
      </c>
      <c r="BT64" s="334">
        <f t="shared" si="46"/>
        <v>8.1624</v>
      </c>
      <c r="BU64" s="334">
        <f t="shared" si="47"/>
        <v>54.416000000000004</v>
      </c>
      <c r="BV64" s="334">
        <f t="shared" si="48"/>
        <v>54.416000000000004</v>
      </c>
      <c r="BW64" s="715" t="s">
        <v>1067</v>
      </c>
      <c r="BX64" s="716"/>
      <c r="BY64" s="296" t="s">
        <v>59</v>
      </c>
      <c r="BZ64" s="37" t="s">
        <v>60</v>
      </c>
      <c r="CA64" s="548">
        <v>0.05782</v>
      </c>
      <c r="CB64" s="34">
        <v>1</v>
      </c>
      <c r="CC64" s="104" t="e">
        <f>#REF!</f>
        <v>#REF!</v>
      </c>
      <c r="CD64" s="104" t="e">
        <f t="shared" si="24"/>
        <v>#REF!</v>
      </c>
      <c r="CE64" s="334">
        <f t="shared" si="49"/>
        <v>8.1624</v>
      </c>
      <c r="CF64" s="334">
        <f t="shared" si="50"/>
        <v>54.416000000000004</v>
      </c>
      <c r="CG64" s="334">
        <f t="shared" si="51"/>
        <v>54.416000000000004</v>
      </c>
      <c r="CH64" s="33" t="s">
        <v>59</v>
      </c>
      <c r="CI64" s="35" t="s">
        <v>60</v>
      </c>
      <c r="CJ64" s="545">
        <f t="shared" si="43"/>
        <v>0.1164</v>
      </c>
      <c r="CK64" s="333">
        <f t="shared" si="52"/>
        <v>68.02000000000001</v>
      </c>
      <c r="CL64" s="313" t="s">
        <v>56</v>
      </c>
      <c r="CM64" s="35" t="s">
        <v>64</v>
      </c>
      <c r="CN64" s="162" t="s">
        <v>56</v>
      </c>
      <c r="CO64" s="162" t="s">
        <v>56</v>
      </c>
      <c r="CP64" s="34">
        <v>0</v>
      </c>
      <c r="CQ64" s="36" t="s">
        <v>73</v>
      </c>
      <c r="CR64" s="135" t="s">
        <v>60</v>
      </c>
      <c r="CS64" s="542">
        <v>2.4</v>
      </c>
      <c r="CT64" s="560">
        <v>0.474</v>
      </c>
      <c r="CU64" s="556"/>
      <c r="CV64" s="135" t="e">
        <f>#REF!</f>
        <v>#REF!</v>
      </c>
      <c r="CW64" s="676">
        <v>2</v>
      </c>
      <c r="CX64" s="33">
        <v>2</v>
      </c>
      <c r="CY64" s="32">
        <v>1</v>
      </c>
      <c r="CZ64" s="32">
        <v>1</v>
      </c>
      <c r="DA64" s="32" t="s">
        <v>486</v>
      </c>
      <c r="DB64" s="724">
        <v>1</v>
      </c>
      <c r="DC64" s="724"/>
      <c r="DD64" s="32">
        <v>1</v>
      </c>
      <c r="DE64" s="43"/>
      <c r="DF64" s="33"/>
      <c r="DG64" s="127"/>
      <c r="DH64" s="127"/>
      <c r="DI64" s="39" t="e">
        <f t="shared" si="25"/>
        <v>#REF!</v>
      </c>
    </row>
    <row r="65" spans="1:113" ht="27.75" customHeight="1" thickBot="1">
      <c r="A65" s="129">
        <f t="shared" si="26"/>
        <v>62</v>
      </c>
      <c r="B65" s="38" t="s">
        <v>52</v>
      </c>
      <c r="C65" s="39" t="s">
        <v>80</v>
      </c>
      <c r="D65" s="40">
        <v>9</v>
      </c>
      <c r="E65" s="41" t="str">
        <f t="shared" si="53"/>
        <v>Некрасова д.9</v>
      </c>
      <c r="F65" s="47" t="s">
        <v>53</v>
      </c>
      <c r="G65" s="40" t="s">
        <v>54</v>
      </c>
      <c r="H65" s="32">
        <v>1992</v>
      </c>
      <c r="I65" s="184" t="s">
        <v>988</v>
      </c>
      <c r="J65" s="32" t="s">
        <v>1037</v>
      </c>
      <c r="K65" s="32" t="s">
        <v>159</v>
      </c>
      <c r="L65" s="32" t="s">
        <v>636</v>
      </c>
      <c r="M65" s="170" t="s">
        <v>603</v>
      </c>
      <c r="N65" s="176" t="s">
        <v>289</v>
      </c>
      <c r="O65" s="176">
        <v>768</v>
      </c>
      <c r="P65" s="189">
        <v>1518</v>
      </c>
      <c r="Q65" s="35">
        <v>23</v>
      </c>
      <c r="R65" s="34">
        <v>25</v>
      </c>
      <c r="S65" s="34">
        <v>25</v>
      </c>
      <c r="T65" s="33">
        <v>10</v>
      </c>
      <c r="U65" s="132">
        <v>5</v>
      </c>
      <c r="V65" s="132">
        <v>30</v>
      </c>
      <c r="W65" s="132">
        <v>20</v>
      </c>
      <c r="X65" s="132">
        <v>20</v>
      </c>
      <c r="Y65" s="132">
        <v>40</v>
      </c>
      <c r="Z65" s="650">
        <v>40260</v>
      </c>
      <c r="AA65" s="596">
        <v>36004</v>
      </c>
      <c r="AB65" s="42">
        <v>4</v>
      </c>
      <c r="AC65" s="48">
        <v>0</v>
      </c>
      <c r="AD65" s="43">
        <v>36</v>
      </c>
      <c r="AE65" s="32">
        <f t="shared" si="37"/>
        <v>36</v>
      </c>
      <c r="AF65" s="637">
        <v>36</v>
      </c>
      <c r="AG65" s="43">
        <v>0</v>
      </c>
      <c r="AH65" s="43">
        <v>76</v>
      </c>
      <c r="AI65" s="43">
        <v>79</v>
      </c>
      <c r="AJ65" s="43">
        <v>3</v>
      </c>
      <c r="AK65" s="608">
        <f t="shared" si="38"/>
        <v>1840.2</v>
      </c>
      <c r="AL65" s="589">
        <f t="shared" si="39"/>
        <v>1662.8</v>
      </c>
      <c r="AM65" s="783">
        <v>1662.8</v>
      </c>
      <c r="AN65" s="168">
        <v>0</v>
      </c>
      <c r="AO65" s="44">
        <v>12.1</v>
      </c>
      <c r="AP65" s="45" t="s">
        <v>56</v>
      </c>
      <c r="AQ65" s="45">
        <v>165.3</v>
      </c>
      <c r="AR65" s="45" t="s">
        <v>56</v>
      </c>
      <c r="AS65" s="46" t="s">
        <v>56</v>
      </c>
      <c r="AT65" s="242">
        <f t="shared" si="40"/>
        <v>177.4</v>
      </c>
      <c r="AU65" s="242" t="e">
        <f>#REF!</f>
        <v>#REF!</v>
      </c>
      <c r="AV65" s="346" t="s">
        <v>56</v>
      </c>
      <c r="AW65" s="347">
        <v>34.6</v>
      </c>
      <c r="AX65" s="346" t="s">
        <v>56</v>
      </c>
      <c r="AY65" s="346" t="s">
        <v>56</v>
      </c>
      <c r="AZ65" s="346" t="s">
        <v>56</v>
      </c>
      <c r="BA65" s="243" t="e">
        <f t="shared" si="41"/>
        <v>#REF!</v>
      </c>
      <c r="BB65" s="255">
        <v>16</v>
      </c>
      <c r="BC65" s="256">
        <v>128</v>
      </c>
      <c r="BD65" s="257">
        <v>144</v>
      </c>
      <c r="BE65" s="256">
        <v>162</v>
      </c>
      <c r="BF65" s="254">
        <f t="shared" si="42"/>
        <v>450</v>
      </c>
      <c r="BG65" s="35" t="s">
        <v>58</v>
      </c>
      <c r="BH65" s="34">
        <v>1</v>
      </c>
      <c r="BI65" s="104" t="e">
        <f>#REF!</f>
        <v>#REF!</v>
      </c>
      <c r="BJ65" s="34">
        <v>0</v>
      </c>
      <c r="BK65" s="334">
        <f t="shared" si="44"/>
        <v>460.05</v>
      </c>
      <c r="BL65" s="334">
        <f t="shared" si="45"/>
        <v>110.41199999999999</v>
      </c>
      <c r="BM65" s="556" t="s">
        <v>984</v>
      </c>
      <c r="BN65" s="36" t="s">
        <v>59</v>
      </c>
      <c r="BO65" s="35" t="s">
        <v>58</v>
      </c>
      <c r="BP65" s="548">
        <v>0.05858</v>
      </c>
      <c r="BQ65" s="34">
        <v>1</v>
      </c>
      <c r="BR65" s="104" t="e">
        <f>#REF!</f>
        <v>#REF!</v>
      </c>
      <c r="BS65" s="34">
        <v>0</v>
      </c>
      <c r="BT65" s="334">
        <f t="shared" si="46"/>
        <v>11.0412</v>
      </c>
      <c r="BU65" s="334">
        <f t="shared" si="47"/>
        <v>73.608</v>
      </c>
      <c r="BV65" s="334">
        <f t="shared" si="48"/>
        <v>73.608</v>
      </c>
      <c r="BW65" s="715" t="s">
        <v>1067</v>
      </c>
      <c r="BX65" s="716"/>
      <c r="BY65" s="296" t="s">
        <v>59</v>
      </c>
      <c r="BZ65" s="37" t="s">
        <v>60</v>
      </c>
      <c r="CA65" s="548">
        <v>0.05782</v>
      </c>
      <c r="CB65" s="34">
        <v>1</v>
      </c>
      <c r="CC65" s="104" t="e">
        <f>#REF!</f>
        <v>#REF!</v>
      </c>
      <c r="CD65" s="104" t="e">
        <f t="shared" si="24"/>
        <v>#REF!</v>
      </c>
      <c r="CE65" s="334">
        <f t="shared" si="49"/>
        <v>11.0412</v>
      </c>
      <c r="CF65" s="334">
        <f t="shared" si="50"/>
        <v>73.608</v>
      </c>
      <c r="CG65" s="334">
        <f t="shared" si="51"/>
        <v>73.608</v>
      </c>
      <c r="CH65" s="33" t="s">
        <v>59</v>
      </c>
      <c r="CI65" s="35" t="s">
        <v>60</v>
      </c>
      <c r="CJ65" s="545">
        <f t="shared" si="43"/>
        <v>0.1164</v>
      </c>
      <c r="CK65" s="333">
        <f t="shared" si="52"/>
        <v>92.01</v>
      </c>
      <c r="CL65" s="313" t="s">
        <v>56</v>
      </c>
      <c r="CM65" s="35" t="s">
        <v>64</v>
      </c>
      <c r="CN65" s="162" t="s">
        <v>56</v>
      </c>
      <c r="CO65" s="162" t="s">
        <v>56</v>
      </c>
      <c r="CP65" s="34">
        <v>0</v>
      </c>
      <c r="CQ65" s="36" t="s">
        <v>73</v>
      </c>
      <c r="CR65" s="135" t="s">
        <v>60</v>
      </c>
      <c r="CS65" s="542">
        <v>2.4</v>
      </c>
      <c r="CT65" s="560">
        <v>0.474</v>
      </c>
      <c r="CU65" s="556"/>
      <c r="CV65" s="135" t="e">
        <f>#REF!</f>
        <v>#REF!</v>
      </c>
      <c r="CW65" s="676">
        <v>2</v>
      </c>
      <c r="CX65" s="33">
        <v>2</v>
      </c>
      <c r="CY65" s="32">
        <v>1</v>
      </c>
      <c r="CZ65" s="32">
        <v>1</v>
      </c>
      <c r="DA65" s="32" t="s">
        <v>486</v>
      </c>
      <c r="DB65" s="724">
        <v>1</v>
      </c>
      <c r="DC65" s="724"/>
      <c r="DD65" s="32"/>
      <c r="DE65" s="43">
        <v>1</v>
      </c>
      <c r="DF65" s="33"/>
      <c r="DG65" s="127"/>
      <c r="DH65" s="127"/>
      <c r="DI65" s="39" t="e">
        <f t="shared" si="25"/>
        <v>#REF!</v>
      </c>
    </row>
    <row r="66" spans="1:113" ht="27.75" customHeight="1" thickBot="1">
      <c r="A66" s="129">
        <f t="shared" si="26"/>
        <v>63</v>
      </c>
      <c r="B66" s="38" t="s">
        <v>52</v>
      </c>
      <c r="C66" s="39" t="s">
        <v>82</v>
      </c>
      <c r="D66" s="40">
        <v>29</v>
      </c>
      <c r="E66" s="41" t="str">
        <f t="shared" si="53"/>
        <v>Нелюбина д.29</v>
      </c>
      <c r="F66" s="31" t="s">
        <v>53</v>
      </c>
      <c r="G66" s="40" t="s">
        <v>54</v>
      </c>
      <c r="H66" s="32">
        <v>1995</v>
      </c>
      <c r="I66" s="186" t="s">
        <v>988</v>
      </c>
      <c r="J66" s="910" t="s">
        <v>1037</v>
      </c>
      <c r="K66" s="32" t="s">
        <v>161</v>
      </c>
      <c r="L66" s="32" t="s">
        <v>634</v>
      </c>
      <c r="M66" s="170" t="s">
        <v>605</v>
      </c>
      <c r="N66" s="176" t="s">
        <v>290</v>
      </c>
      <c r="O66" s="176">
        <v>753.5</v>
      </c>
      <c r="P66" s="187">
        <v>753.5</v>
      </c>
      <c r="Q66" s="35">
        <v>23</v>
      </c>
      <c r="R66" s="34">
        <v>20</v>
      </c>
      <c r="S66" s="34">
        <v>30</v>
      </c>
      <c r="T66" s="33">
        <v>10</v>
      </c>
      <c r="U66" s="132">
        <v>20</v>
      </c>
      <c r="V66" s="132">
        <v>10</v>
      </c>
      <c r="W66" s="132">
        <v>20</v>
      </c>
      <c r="X66" s="132">
        <v>10</v>
      </c>
      <c r="Y66" s="132">
        <v>30</v>
      </c>
      <c r="Z66" s="650">
        <v>40260</v>
      </c>
      <c r="AA66" s="596">
        <v>34954</v>
      </c>
      <c r="AB66" s="42">
        <v>4</v>
      </c>
      <c r="AC66" s="48">
        <v>0</v>
      </c>
      <c r="AD66" s="43">
        <v>57</v>
      </c>
      <c r="AE66" s="32">
        <f t="shared" si="37"/>
        <v>57</v>
      </c>
      <c r="AF66" s="637">
        <v>57</v>
      </c>
      <c r="AG66" s="43">
        <v>0</v>
      </c>
      <c r="AH66" s="556">
        <v>105</v>
      </c>
      <c r="AI66" s="556">
        <v>97</v>
      </c>
      <c r="AJ66" s="43">
        <v>5</v>
      </c>
      <c r="AK66" s="608">
        <f t="shared" si="38"/>
        <v>2728.5</v>
      </c>
      <c r="AL66" s="589">
        <f t="shared" si="39"/>
        <v>2566.8</v>
      </c>
      <c r="AM66" s="783">
        <v>2566.8</v>
      </c>
      <c r="AN66" s="168">
        <v>0</v>
      </c>
      <c r="AO66" s="44">
        <v>9.7</v>
      </c>
      <c r="AP66" s="51" t="s">
        <v>56</v>
      </c>
      <c r="AQ66" s="45">
        <v>152</v>
      </c>
      <c r="AR66" s="45" t="s">
        <v>56</v>
      </c>
      <c r="AS66" s="46" t="s">
        <v>56</v>
      </c>
      <c r="AT66" s="242">
        <f t="shared" si="40"/>
        <v>161.7</v>
      </c>
      <c r="AU66" s="242" t="e">
        <f>#REF!</f>
        <v>#REF!</v>
      </c>
      <c r="AV66" s="346" t="s">
        <v>56</v>
      </c>
      <c r="AW66" s="347">
        <v>34.4</v>
      </c>
      <c r="AX66" s="346" t="s">
        <v>56</v>
      </c>
      <c r="AY66" s="346" t="s">
        <v>56</v>
      </c>
      <c r="AZ66" s="346" t="s">
        <v>56</v>
      </c>
      <c r="BA66" s="243" t="e">
        <f t="shared" si="41"/>
        <v>#REF!</v>
      </c>
      <c r="BB66" s="255">
        <v>58</v>
      </c>
      <c r="BC66" s="256">
        <v>267</v>
      </c>
      <c r="BD66" s="257">
        <v>76</v>
      </c>
      <c r="BE66" s="256">
        <v>565.5</v>
      </c>
      <c r="BF66" s="254">
        <f t="shared" si="42"/>
        <v>966.5</v>
      </c>
      <c r="BG66" s="35" t="s">
        <v>58</v>
      </c>
      <c r="BH66" s="34">
        <v>1</v>
      </c>
      <c r="BI66" s="104" t="e">
        <f>#REF!</f>
        <v>#REF!</v>
      </c>
      <c r="BJ66" s="34">
        <v>1</v>
      </c>
      <c r="BK66" s="334">
        <f t="shared" si="44"/>
        <v>682.125</v>
      </c>
      <c r="BL66" s="334">
        <f t="shared" si="45"/>
        <v>163.71</v>
      </c>
      <c r="BM66" s="556" t="s">
        <v>984</v>
      </c>
      <c r="BN66" s="36" t="s">
        <v>62</v>
      </c>
      <c r="BO66" s="35" t="s">
        <v>58</v>
      </c>
      <c r="BP66" s="548">
        <v>0.05858</v>
      </c>
      <c r="BQ66" s="34">
        <v>1</v>
      </c>
      <c r="BR66" s="104" t="e">
        <f>#REF!</f>
        <v>#REF!</v>
      </c>
      <c r="BS66" s="34">
        <v>1</v>
      </c>
      <c r="BT66" s="334">
        <f t="shared" si="46"/>
        <v>16.371</v>
      </c>
      <c r="BU66" s="334">
        <f t="shared" si="47"/>
        <v>109.14</v>
      </c>
      <c r="BV66" s="334">
        <f t="shared" si="48"/>
        <v>109.14</v>
      </c>
      <c r="BW66" s="715" t="s">
        <v>1067</v>
      </c>
      <c r="BX66" s="716"/>
      <c r="BY66" s="296" t="s">
        <v>70</v>
      </c>
      <c r="BZ66" s="37" t="s">
        <v>60</v>
      </c>
      <c r="CA66" s="548">
        <v>0.05782</v>
      </c>
      <c r="CB66" s="34">
        <v>1</v>
      </c>
      <c r="CC66" s="104" t="e">
        <f>#REF!</f>
        <v>#REF!</v>
      </c>
      <c r="CD66" s="104" t="e">
        <f t="shared" si="24"/>
        <v>#REF!</v>
      </c>
      <c r="CE66" s="334">
        <f t="shared" si="49"/>
        <v>16.371</v>
      </c>
      <c r="CF66" s="334">
        <f t="shared" si="50"/>
        <v>109.14</v>
      </c>
      <c r="CG66" s="334">
        <f t="shared" si="51"/>
        <v>109.14</v>
      </c>
      <c r="CH66" s="33" t="s">
        <v>62</v>
      </c>
      <c r="CI66" s="35" t="s">
        <v>60</v>
      </c>
      <c r="CJ66" s="545">
        <f t="shared" si="43"/>
        <v>0.1164</v>
      </c>
      <c r="CK66" s="333">
        <f t="shared" si="52"/>
        <v>136.425</v>
      </c>
      <c r="CL66" s="313" t="s">
        <v>56</v>
      </c>
      <c r="CM66" s="35" t="s">
        <v>64</v>
      </c>
      <c r="CN66" s="162" t="s">
        <v>56</v>
      </c>
      <c r="CO66" s="162" t="s">
        <v>56</v>
      </c>
      <c r="CP66" s="34">
        <v>0</v>
      </c>
      <c r="CQ66" s="36" t="s">
        <v>73</v>
      </c>
      <c r="CR66" s="135" t="s">
        <v>60</v>
      </c>
      <c r="CS66" s="542">
        <v>3.4</v>
      </c>
      <c r="CT66" s="561">
        <v>0.873</v>
      </c>
      <c r="CU66" s="32" t="s">
        <v>878</v>
      </c>
      <c r="CV66" s="135" t="e">
        <f>#REF!</f>
        <v>#REF!</v>
      </c>
      <c r="CW66" s="676">
        <v>1</v>
      </c>
      <c r="CX66" s="33">
        <v>1</v>
      </c>
      <c r="CY66" s="32">
        <v>1</v>
      </c>
      <c r="CZ66" s="32">
        <v>1</v>
      </c>
      <c r="DA66" s="32" t="s">
        <v>486</v>
      </c>
      <c r="DB66" s="724">
        <v>1</v>
      </c>
      <c r="DC66" s="724"/>
      <c r="DD66" s="32"/>
      <c r="DE66" s="43">
        <v>1</v>
      </c>
      <c r="DF66" s="33" t="s">
        <v>1006</v>
      </c>
      <c r="DG66" s="671" t="s">
        <v>1055</v>
      </c>
      <c r="DH66" s="684">
        <v>43602</v>
      </c>
      <c r="DI66" s="39" t="e">
        <f t="shared" si="25"/>
        <v>#REF!</v>
      </c>
    </row>
    <row r="67" spans="1:113" ht="27.75" customHeight="1" thickBot="1">
      <c r="A67" s="129">
        <f t="shared" si="26"/>
        <v>64</v>
      </c>
      <c r="B67" s="38" t="s">
        <v>52</v>
      </c>
      <c r="C67" s="39" t="s">
        <v>82</v>
      </c>
      <c r="D67" s="40">
        <v>30</v>
      </c>
      <c r="E67" s="41" t="str">
        <f t="shared" si="53"/>
        <v>Нелюбина д.30</v>
      </c>
      <c r="F67" s="31" t="s">
        <v>53</v>
      </c>
      <c r="G67" s="40" t="s">
        <v>54</v>
      </c>
      <c r="H67" s="32">
        <v>1983</v>
      </c>
      <c r="I67" s="184" t="s">
        <v>986</v>
      </c>
      <c r="J67" s="910" t="s">
        <v>1037</v>
      </c>
      <c r="K67" s="32" t="s">
        <v>162</v>
      </c>
      <c r="L67" s="32" t="s">
        <v>638</v>
      </c>
      <c r="M67" s="170" t="s">
        <v>606</v>
      </c>
      <c r="N67" s="175" t="s">
        <v>291</v>
      </c>
      <c r="O67" s="175">
        <v>1919</v>
      </c>
      <c r="P67" s="187">
        <v>1752.4</v>
      </c>
      <c r="Q67" s="35">
        <v>36</v>
      </c>
      <c r="R67" s="34">
        <v>30</v>
      </c>
      <c r="S67" s="34">
        <v>30</v>
      </c>
      <c r="T67" s="33">
        <v>45</v>
      </c>
      <c r="U67" s="132">
        <v>55</v>
      </c>
      <c r="V67" s="132">
        <v>40</v>
      </c>
      <c r="W67" s="132">
        <v>30</v>
      </c>
      <c r="X67" s="132">
        <v>35</v>
      </c>
      <c r="Y67" s="132">
        <v>40</v>
      </c>
      <c r="Z67" s="650">
        <v>41357</v>
      </c>
      <c r="AA67" s="596">
        <v>33866</v>
      </c>
      <c r="AB67" s="42">
        <v>8</v>
      </c>
      <c r="AC67" s="48">
        <v>0</v>
      </c>
      <c r="AD67" s="43">
        <v>127</v>
      </c>
      <c r="AE67" s="32">
        <f t="shared" si="37"/>
        <v>132</v>
      </c>
      <c r="AF67" s="637">
        <v>128</v>
      </c>
      <c r="AG67" s="43">
        <v>4</v>
      </c>
      <c r="AH67" s="556">
        <v>246</v>
      </c>
      <c r="AI67" s="556">
        <v>228</v>
      </c>
      <c r="AJ67" s="43">
        <v>5</v>
      </c>
      <c r="AK67" s="608">
        <f t="shared" si="38"/>
        <v>7474.099999999999</v>
      </c>
      <c r="AL67" s="589">
        <f t="shared" si="39"/>
        <v>6964.099999999999</v>
      </c>
      <c r="AM67" s="783">
        <v>5977.7</v>
      </c>
      <c r="AN67" s="168">
        <v>986.4</v>
      </c>
      <c r="AO67" s="44">
        <v>17.3</v>
      </c>
      <c r="AP67" s="51" t="s">
        <v>56</v>
      </c>
      <c r="AQ67" s="45">
        <v>492.7</v>
      </c>
      <c r="AR67" s="45" t="s">
        <v>56</v>
      </c>
      <c r="AS67" s="46" t="s">
        <v>56</v>
      </c>
      <c r="AT67" s="242">
        <f t="shared" si="40"/>
        <v>510</v>
      </c>
      <c r="AU67" s="242" t="e">
        <f>#REF!</f>
        <v>#REF!</v>
      </c>
      <c r="AV67" s="346" t="s">
        <v>56</v>
      </c>
      <c r="AW67" s="347">
        <v>12</v>
      </c>
      <c r="AX67" s="346" t="s">
        <v>56</v>
      </c>
      <c r="AY67" s="346" t="s">
        <v>56</v>
      </c>
      <c r="AZ67" s="346" t="s">
        <v>56</v>
      </c>
      <c r="BA67" s="243" t="e">
        <f t="shared" si="41"/>
        <v>#REF!</v>
      </c>
      <c r="BB67" s="255">
        <v>72</v>
      </c>
      <c r="BC67" s="256">
        <v>967</v>
      </c>
      <c r="BD67" s="257">
        <v>124</v>
      </c>
      <c r="BE67" s="256">
        <v>1889</v>
      </c>
      <c r="BF67" s="254">
        <f t="shared" si="42"/>
        <v>3052</v>
      </c>
      <c r="BG67" s="35" t="s">
        <v>58</v>
      </c>
      <c r="BH67" s="34">
        <v>1</v>
      </c>
      <c r="BI67" s="104" t="e">
        <f>#REF!</f>
        <v>#REF!</v>
      </c>
      <c r="BJ67" s="34">
        <v>1</v>
      </c>
      <c r="BK67" s="334">
        <f t="shared" si="44"/>
        <v>1868.5249999999999</v>
      </c>
      <c r="BL67" s="334">
        <f t="shared" si="45"/>
        <v>448.44599999999997</v>
      </c>
      <c r="BM67" s="556" t="s">
        <v>984</v>
      </c>
      <c r="BN67" s="36" t="s">
        <v>62</v>
      </c>
      <c r="BO67" s="35" t="s">
        <v>58</v>
      </c>
      <c r="BP67" s="548">
        <v>0.05858</v>
      </c>
      <c r="BQ67" s="34">
        <v>1</v>
      </c>
      <c r="BR67" s="104" t="e">
        <f>#REF!</f>
        <v>#REF!</v>
      </c>
      <c r="BS67" s="34">
        <v>1</v>
      </c>
      <c r="BT67" s="334">
        <f t="shared" si="46"/>
        <v>44.8446</v>
      </c>
      <c r="BU67" s="334">
        <f t="shared" si="47"/>
        <v>298.964</v>
      </c>
      <c r="BV67" s="334">
        <f t="shared" si="48"/>
        <v>298.964</v>
      </c>
      <c r="BW67" s="716"/>
      <c r="BX67" s="715" t="s">
        <v>1067</v>
      </c>
      <c r="BY67" s="296" t="s">
        <v>70</v>
      </c>
      <c r="BZ67" s="37" t="s">
        <v>60</v>
      </c>
      <c r="CA67" s="548">
        <v>0.05782</v>
      </c>
      <c r="CB67" s="34">
        <v>1</v>
      </c>
      <c r="CC67" s="104" t="e">
        <f>#REF!</f>
        <v>#REF!</v>
      </c>
      <c r="CD67" s="104" t="e">
        <f t="shared" si="24"/>
        <v>#REF!</v>
      </c>
      <c r="CE67" s="334">
        <f t="shared" si="49"/>
        <v>44.8446</v>
      </c>
      <c r="CF67" s="334">
        <f t="shared" si="50"/>
        <v>298.964</v>
      </c>
      <c r="CG67" s="334">
        <f t="shared" si="51"/>
        <v>298.964</v>
      </c>
      <c r="CH67" s="33" t="s">
        <v>62</v>
      </c>
      <c r="CI67" s="35" t="s">
        <v>60</v>
      </c>
      <c r="CJ67" s="545">
        <f t="shared" si="43"/>
        <v>0.1164</v>
      </c>
      <c r="CK67" s="333">
        <f t="shared" si="52"/>
        <v>373.705</v>
      </c>
      <c r="CL67" s="313" t="s">
        <v>56</v>
      </c>
      <c r="CM67" s="35" t="s">
        <v>60</v>
      </c>
      <c r="CN67" s="37">
        <v>1983</v>
      </c>
      <c r="CO67" s="37">
        <v>552</v>
      </c>
      <c r="CP67" s="34">
        <v>0</v>
      </c>
      <c r="CQ67" s="36" t="s">
        <v>61</v>
      </c>
      <c r="CR67" s="135" t="s">
        <v>60</v>
      </c>
      <c r="CS67" s="542">
        <v>3.4</v>
      </c>
      <c r="CT67" s="561">
        <v>0.873</v>
      </c>
      <c r="CU67" s="32" t="s">
        <v>878</v>
      </c>
      <c r="CV67" s="135" t="e">
        <f>#REF!</f>
        <v>#REF!</v>
      </c>
      <c r="CW67" s="676">
        <v>2</v>
      </c>
      <c r="CX67" s="33">
        <v>2</v>
      </c>
      <c r="CY67" s="32">
        <v>1</v>
      </c>
      <c r="CZ67" s="32">
        <v>1</v>
      </c>
      <c r="DA67" s="32" t="s">
        <v>486</v>
      </c>
      <c r="DB67" s="724">
        <v>1</v>
      </c>
      <c r="DC67" s="724"/>
      <c r="DD67" s="32">
        <v>1</v>
      </c>
      <c r="DE67" s="43"/>
      <c r="DF67" s="33" t="s">
        <v>1007</v>
      </c>
      <c r="DG67" s="127" t="s">
        <v>1008</v>
      </c>
      <c r="DH67" s="684">
        <v>43602</v>
      </c>
      <c r="DI67" s="39" t="e">
        <f t="shared" si="25"/>
        <v>#REF!</v>
      </c>
    </row>
    <row r="68" spans="1:113" ht="27.75" customHeight="1" thickBot="1">
      <c r="A68" s="129">
        <f t="shared" si="26"/>
        <v>65</v>
      </c>
      <c r="B68" s="38" t="s">
        <v>52</v>
      </c>
      <c r="C68" s="39" t="s">
        <v>82</v>
      </c>
      <c r="D68" s="40">
        <v>32</v>
      </c>
      <c r="E68" s="41" t="str">
        <f t="shared" si="53"/>
        <v>Нелюбина д.32</v>
      </c>
      <c r="F68" s="47" t="s">
        <v>53</v>
      </c>
      <c r="G68" s="40" t="s">
        <v>54</v>
      </c>
      <c r="H68" s="32">
        <v>1981</v>
      </c>
      <c r="I68" s="184" t="s">
        <v>986</v>
      </c>
      <c r="J68" s="910" t="s">
        <v>1037</v>
      </c>
      <c r="K68" s="32" t="s">
        <v>163</v>
      </c>
      <c r="L68" s="32" t="s">
        <v>635</v>
      </c>
      <c r="M68" s="170" t="s">
        <v>607</v>
      </c>
      <c r="N68" s="176" t="s">
        <v>292</v>
      </c>
      <c r="O68" s="176">
        <v>1673.3</v>
      </c>
      <c r="P68" s="187">
        <v>1762.6</v>
      </c>
      <c r="Q68" s="35">
        <v>29</v>
      </c>
      <c r="R68" s="34">
        <v>25</v>
      </c>
      <c r="S68" s="34">
        <v>25</v>
      </c>
      <c r="T68" s="33">
        <v>15</v>
      </c>
      <c r="U68" s="132">
        <v>10</v>
      </c>
      <c r="V68" s="132">
        <v>20</v>
      </c>
      <c r="W68" s="132">
        <v>20</v>
      </c>
      <c r="X68" s="132">
        <v>30</v>
      </c>
      <c r="Y68" s="132">
        <v>55</v>
      </c>
      <c r="Z68" s="650">
        <v>40260</v>
      </c>
      <c r="AA68" s="596">
        <v>33887</v>
      </c>
      <c r="AB68" s="42">
        <v>8</v>
      </c>
      <c r="AC68" s="48">
        <v>0</v>
      </c>
      <c r="AD68" s="43">
        <v>126</v>
      </c>
      <c r="AE68" s="32">
        <f aca="true" t="shared" si="54" ref="AE68:AE99">AF68+AG68</f>
        <v>129</v>
      </c>
      <c r="AF68" s="637">
        <v>126</v>
      </c>
      <c r="AG68" s="43">
        <v>3</v>
      </c>
      <c r="AH68" s="556">
        <v>247</v>
      </c>
      <c r="AI68" s="556">
        <v>259</v>
      </c>
      <c r="AJ68" s="43">
        <v>5</v>
      </c>
      <c r="AK68" s="608">
        <f aca="true" t="shared" si="55" ref="AK68:AK99">AL68+AT68</f>
        <v>6864.3</v>
      </c>
      <c r="AL68" s="589">
        <f aca="true" t="shared" si="56" ref="AL68:AL99">AM68+AN68</f>
        <v>6361.3</v>
      </c>
      <c r="AM68" s="783">
        <v>5977.2</v>
      </c>
      <c r="AN68" s="168">
        <v>384.1</v>
      </c>
      <c r="AO68" s="44">
        <v>8.6</v>
      </c>
      <c r="AP68" s="51" t="s">
        <v>56</v>
      </c>
      <c r="AQ68" s="45">
        <v>494.4</v>
      </c>
      <c r="AR68" s="45" t="s">
        <v>56</v>
      </c>
      <c r="AS68" s="46" t="s">
        <v>56</v>
      </c>
      <c r="AT68" s="242">
        <f aca="true" t="shared" si="57" ref="AT68:AT99">SUM(AO68:AS68)</f>
        <v>503</v>
      </c>
      <c r="AU68" s="242" t="e">
        <f>#REF!</f>
        <v>#REF!</v>
      </c>
      <c r="AV68" s="346" t="s">
        <v>56</v>
      </c>
      <c r="AW68" s="347">
        <v>18.1</v>
      </c>
      <c r="AX68" s="346" t="s">
        <v>56</v>
      </c>
      <c r="AY68" s="346" t="s">
        <v>56</v>
      </c>
      <c r="AZ68" s="346" t="s">
        <v>56</v>
      </c>
      <c r="BA68" s="243" t="e">
        <f t="shared" si="41"/>
        <v>#REF!</v>
      </c>
      <c r="BB68" s="255">
        <v>72</v>
      </c>
      <c r="BC68" s="256">
        <v>1272</v>
      </c>
      <c r="BD68" s="257">
        <v>1638</v>
      </c>
      <c r="BE68" s="256">
        <v>781</v>
      </c>
      <c r="BF68" s="254">
        <f aca="true" t="shared" si="58" ref="BF68:BF99">SUM(BB68:BE68)</f>
        <v>3763</v>
      </c>
      <c r="BG68" s="35" t="s">
        <v>58</v>
      </c>
      <c r="BH68" s="34">
        <v>1</v>
      </c>
      <c r="BI68" s="104" t="e">
        <f>#REF!</f>
        <v>#REF!</v>
      </c>
      <c r="BJ68" s="34">
        <v>1</v>
      </c>
      <c r="BK68" s="334">
        <f t="shared" si="44"/>
        <v>1716.075</v>
      </c>
      <c r="BL68" s="334">
        <f t="shared" si="45"/>
        <v>411.858</v>
      </c>
      <c r="BM68" s="556" t="s">
        <v>983</v>
      </c>
      <c r="BN68" s="36" t="s">
        <v>62</v>
      </c>
      <c r="BO68" s="35" t="s">
        <v>58</v>
      </c>
      <c r="BP68" s="548">
        <v>0.05858</v>
      </c>
      <c r="BQ68" s="34">
        <v>1</v>
      </c>
      <c r="BR68" s="104" t="e">
        <f>#REF!</f>
        <v>#REF!</v>
      </c>
      <c r="BS68" s="34">
        <v>1</v>
      </c>
      <c r="BT68" s="334">
        <f t="shared" si="46"/>
        <v>41.1858</v>
      </c>
      <c r="BU68" s="334">
        <f t="shared" si="47"/>
        <v>274.572</v>
      </c>
      <c r="BV68" s="334">
        <f t="shared" si="48"/>
        <v>274.572</v>
      </c>
      <c r="BW68" s="716"/>
      <c r="BX68" s="715" t="s">
        <v>1067</v>
      </c>
      <c r="BY68" s="296" t="s">
        <v>70</v>
      </c>
      <c r="BZ68" s="37" t="s">
        <v>60</v>
      </c>
      <c r="CA68" s="548">
        <v>0.05782</v>
      </c>
      <c r="CB68" s="34">
        <v>1</v>
      </c>
      <c r="CC68" s="104" t="e">
        <f>#REF!</f>
        <v>#REF!</v>
      </c>
      <c r="CD68" s="104" t="e">
        <f t="shared" si="24"/>
        <v>#REF!</v>
      </c>
      <c r="CE68" s="334">
        <f t="shared" si="49"/>
        <v>41.1858</v>
      </c>
      <c r="CF68" s="334">
        <f t="shared" si="50"/>
        <v>274.572</v>
      </c>
      <c r="CG68" s="334">
        <f t="shared" si="51"/>
        <v>274.572</v>
      </c>
      <c r="CH68" s="33" t="s">
        <v>62</v>
      </c>
      <c r="CI68" s="35" t="s">
        <v>60</v>
      </c>
      <c r="CJ68" s="545">
        <f aca="true" t="shared" si="59" ref="CJ68:CJ99">CA68+BP68</f>
        <v>0.1164</v>
      </c>
      <c r="CK68" s="333">
        <f t="shared" si="52"/>
        <v>343.21500000000003</v>
      </c>
      <c r="CL68" s="313" t="s">
        <v>56</v>
      </c>
      <c r="CM68" s="35" t="s">
        <v>60</v>
      </c>
      <c r="CN68" s="37">
        <v>1982</v>
      </c>
      <c r="CO68" s="37">
        <v>552</v>
      </c>
      <c r="CP68" s="34">
        <v>0</v>
      </c>
      <c r="CQ68" s="36" t="s">
        <v>61</v>
      </c>
      <c r="CR68" s="135" t="s">
        <v>60</v>
      </c>
      <c r="CS68" s="542">
        <v>3.4</v>
      </c>
      <c r="CT68" s="561">
        <v>0.873</v>
      </c>
      <c r="CU68" s="32" t="s">
        <v>878</v>
      </c>
      <c r="CV68" s="135" t="e">
        <f>#REF!</f>
        <v>#REF!</v>
      </c>
      <c r="CW68" s="676">
        <v>2</v>
      </c>
      <c r="CX68" s="33">
        <v>2</v>
      </c>
      <c r="CY68" s="32">
        <v>1</v>
      </c>
      <c r="CZ68" s="32">
        <v>1</v>
      </c>
      <c r="DA68" s="32" t="s">
        <v>486</v>
      </c>
      <c r="DB68" s="724">
        <v>1</v>
      </c>
      <c r="DC68" s="724"/>
      <c r="DD68" s="32">
        <v>1</v>
      </c>
      <c r="DE68" s="43"/>
      <c r="DF68" s="33" t="s">
        <v>1007</v>
      </c>
      <c r="DG68" s="127" t="s">
        <v>1008</v>
      </c>
      <c r="DH68" s="684">
        <v>43602</v>
      </c>
      <c r="DI68" s="39" t="e">
        <f t="shared" si="25"/>
        <v>#REF!</v>
      </c>
    </row>
    <row r="69" spans="1:113" ht="27.75" customHeight="1" thickBot="1">
      <c r="A69" s="129">
        <f t="shared" si="26"/>
        <v>66</v>
      </c>
      <c r="B69" s="38" t="s">
        <v>52</v>
      </c>
      <c r="C69" s="39" t="s">
        <v>82</v>
      </c>
      <c r="D69" s="40">
        <v>33</v>
      </c>
      <c r="E69" s="41" t="str">
        <f t="shared" si="53"/>
        <v>Нелюбина д.33</v>
      </c>
      <c r="F69" s="31" t="s">
        <v>53</v>
      </c>
      <c r="G69" s="40" t="s">
        <v>54</v>
      </c>
      <c r="H69" s="32">
        <v>1998</v>
      </c>
      <c r="I69" s="184" t="s">
        <v>986</v>
      </c>
      <c r="J69" s="910" t="s">
        <v>1037</v>
      </c>
      <c r="K69" s="32" t="s">
        <v>164</v>
      </c>
      <c r="L69" s="32" t="s">
        <v>639</v>
      </c>
      <c r="M69" s="170" t="s">
        <v>608</v>
      </c>
      <c r="N69" s="738" t="s">
        <v>293</v>
      </c>
      <c r="O69" s="176">
        <v>1278.3</v>
      </c>
      <c r="P69" s="187">
        <v>2091.8</v>
      </c>
      <c r="Q69" s="35">
        <v>0</v>
      </c>
      <c r="R69" s="34">
        <v>0</v>
      </c>
      <c r="S69" s="34">
        <v>0</v>
      </c>
      <c r="T69" s="34">
        <v>0</v>
      </c>
      <c r="U69" s="34">
        <v>0</v>
      </c>
      <c r="V69" s="34">
        <v>0</v>
      </c>
      <c r="W69" s="34">
        <v>0</v>
      </c>
      <c r="X69" s="34">
        <v>0</v>
      </c>
      <c r="Y69" s="34">
        <v>0</v>
      </c>
      <c r="Z69" s="650">
        <v>35933</v>
      </c>
      <c r="AA69" s="596">
        <v>36354</v>
      </c>
      <c r="AB69" s="42">
        <v>9</v>
      </c>
      <c r="AC69" s="48">
        <v>0</v>
      </c>
      <c r="AD69" s="43">
        <v>123</v>
      </c>
      <c r="AE69" s="32">
        <f t="shared" si="54"/>
        <v>124</v>
      </c>
      <c r="AF69" s="637">
        <v>122</v>
      </c>
      <c r="AG69" s="43">
        <v>2</v>
      </c>
      <c r="AH69" s="556">
        <v>232</v>
      </c>
      <c r="AI69" s="556">
        <v>209</v>
      </c>
      <c r="AJ69" s="43">
        <v>5</v>
      </c>
      <c r="AK69" s="608">
        <f t="shared" si="55"/>
        <v>7796.3</v>
      </c>
      <c r="AL69" s="589">
        <f t="shared" si="56"/>
        <v>7039.8</v>
      </c>
      <c r="AM69" s="783">
        <v>6200.6</v>
      </c>
      <c r="AN69" s="168">
        <v>839.2</v>
      </c>
      <c r="AO69" s="44">
        <v>16</v>
      </c>
      <c r="AP69" s="51" t="s">
        <v>56</v>
      </c>
      <c r="AQ69" s="45">
        <v>740.5</v>
      </c>
      <c r="AR69" s="45" t="s">
        <v>56</v>
      </c>
      <c r="AS69" s="46" t="s">
        <v>56</v>
      </c>
      <c r="AT69" s="242">
        <f t="shared" si="57"/>
        <v>756.5</v>
      </c>
      <c r="AU69" s="242" t="e">
        <f>#REF!</f>
        <v>#REF!</v>
      </c>
      <c r="AV69" s="346" t="s">
        <v>56</v>
      </c>
      <c r="AW69" s="347">
        <v>102.7</v>
      </c>
      <c r="AX69" s="346" t="s">
        <v>56</v>
      </c>
      <c r="AY69" s="346" t="s">
        <v>56</v>
      </c>
      <c r="AZ69" s="346" t="s">
        <v>56</v>
      </c>
      <c r="BA69" s="243" t="e">
        <f aca="true" t="shared" si="60" ref="BA69:BA100">SUM(AY69:AZ69)+AU69</f>
        <v>#REF!</v>
      </c>
      <c r="BB69" s="255">
        <v>81</v>
      </c>
      <c r="BC69" s="256">
        <v>454</v>
      </c>
      <c r="BD69" s="257"/>
      <c r="BE69" s="256">
        <v>1128</v>
      </c>
      <c r="BF69" s="254">
        <f t="shared" si="58"/>
        <v>1663</v>
      </c>
      <c r="BG69" s="35" t="s">
        <v>58</v>
      </c>
      <c r="BH69" s="34">
        <v>2</v>
      </c>
      <c r="BI69" s="104" t="e">
        <f>#REF!</f>
        <v>#REF!</v>
      </c>
      <c r="BJ69" s="34">
        <v>2</v>
      </c>
      <c r="BK69" s="334">
        <f t="shared" si="44"/>
        <v>1949.075</v>
      </c>
      <c r="BL69" s="334">
        <f t="shared" si="45"/>
        <v>467.778</v>
      </c>
      <c r="BM69" s="556" t="s">
        <v>983</v>
      </c>
      <c r="BN69" s="36" t="s">
        <v>62</v>
      </c>
      <c r="BO69" s="35" t="s">
        <v>58</v>
      </c>
      <c r="BP69" s="548">
        <v>0.05858</v>
      </c>
      <c r="BQ69" s="34">
        <v>2</v>
      </c>
      <c r="BR69" s="104" t="e">
        <f>#REF!</f>
        <v>#REF!</v>
      </c>
      <c r="BS69" s="34">
        <v>2</v>
      </c>
      <c r="BT69" s="334">
        <f t="shared" si="46"/>
        <v>46.7778</v>
      </c>
      <c r="BU69" s="334">
        <f t="shared" si="47"/>
        <v>311.85200000000003</v>
      </c>
      <c r="BV69" s="334">
        <f t="shared" si="48"/>
        <v>311.85200000000003</v>
      </c>
      <c r="BW69" s="715" t="s">
        <v>1067</v>
      </c>
      <c r="BX69" s="716"/>
      <c r="BY69" s="296" t="s">
        <v>70</v>
      </c>
      <c r="BZ69" s="37" t="s">
        <v>60</v>
      </c>
      <c r="CA69" s="548">
        <v>0.05782</v>
      </c>
      <c r="CB69" s="34">
        <v>1</v>
      </c>
      <c r="CC69" s="104" t="e">
        <f>#REF!</f>
        <v>#REF!</v>
      </c>
      <c r="CD69" s="104" t="e">
        <f t="shared" si="24"/>
        <v>#REF!</v>
      </c>
      <c r="CE69" s="334">
        <f t="shared" si="49"/>
        <v>46.7778</v>
      </c>
      <c r="CF69" s="334">
        <f t="shared" si="50"/>
        <v>311.85200000000003</v>
      </c>
      <c r="CG69" s="334">
        <f t="shared" si="51"/>
        <v>311.85200000000003</v>
      </c>
      <c r="CH69" s="33" t="s">
        <v>62</v>
      </c>
      <c r="CI69" s="35" t="s">
        <v>60</v>
      </c>
      <c r="CJ69" s="545">
        <f t="shared" si="59"/>
        <v>0.1164</v>
      </c>
      <c r="CK69" s="333">
        <f t="shared" si="52"/>
        <v>389.81500000000005</v>
      </c>
      <c r="CL69" s="313" t="s">
        <v>56</v>
      </c>
      <c r="CM69" s="35" t="s">
        <v>60</v>
      </c>
      <c r="CN69" s="37" t="s">
        <v>1047</v>
      </c>
      <c r="CO69" s="37">
        <v>630</v>
      </c>
      <c r="CP69" s="34">
        <v>0</v>
      </c>
      <c r="CQ69" s="36" t="s">
        <v>61</v>
      </c>
      <c r="CR69" s="135" t="s">
        <v>60</v>
      </c>
      <c r="CS69" s="542">
        <v>3.4</v>
      </c>
      <c r="CT69" s="561">
        <v>0.873</v>
      </c>
      <c r="CU69" s="32" t="s">
        <v>878</v>
      </c>
      <c r="CV69" s="135" t="e">
        <f>#REF!</f>
        <v>#REF!</v>
      </c>
      <c r="CW69" s="676">
        <v>2</v>
      </c>
      <c r="CX69" s="33">
        <v>2</v>
      </c>
      <c r="CY69" s="32">
        <v>1</v>
      </c>
      <c r="CZ69" s="32">
        <v>1</v>
      </c>
      <c r="DA69" s="32" t="s">
        <v>486</v>
      </c>
      <c r="DB69" s="724" t="s">
        <v>1070</v>
      </c>
      <c r="DC69" s="724" t="s">
        <v>1071</v>
      </c>
      <c r="DD69" s="32">
        <v>1</v>
      </c>
      <c r="DE69" s="43"/>
      <c r="DF69" s="33" t="s">
        <v>1007</v>
      </c>
      <c r="DG69" s="671" t="s">
        <v>1055</v>
      </c>
      <c r="DH69" s="684">
        <v>43602</v>
      </c>
      <c r="DI69" s="39" t="e">
        <f aca="true" t="shared" si="61" ref="DI69:DI109">BR69+CC69+CV69</f>
        <v>#REF!</v>
      </c>
    </row>
    <row r="70" spans="1:113" ht="27.75" customHeight="1" thickBot="1">
      <c r="A70" s="129">
        <f aca="true" t="shared" si="62" ref="A70:A109">1+A69</f>
        <v>67</v>
      </c>
      <c r="B70" s="38" t="s">
        <v>52</v>
      </c>
      <c r="C70" s="39" t="s">
        <v>83</v>
      </c>
      <c r="D70" s="40">
        <v>11</v>
      </c>
      <c r="E70" s="41" t="str">
        <f t="shared" si="53"/>
        <v>Озимина д.11</v>
      </c>
      <c r="F70" s="47" t="s">
        <v>53</v>
      </c>
      <c r="G70" s="40" t="s">
        <v>54</v>
      </c>
      <c r="H70" s="32">
        <v>1975</v>
      </c>
      <c r="I70" s="184" t="s">
        <v>988</v>
      </c>
      <c r="J70" s="910" t="s">
        <v>1037</v>
      </c>
      <c r="K70" s="32" t="s">
        <v>166</v>
      </c>
      <c r="L70" s="32" t="s">
        <v>654</v>
      </c>
      <c r="M70" s="170" t="s">
        <v>610</v>
      </c>
      <c r="N70" s="176" t="s">
        <v>294</v>
      </c>
      <c r="O70" s="176">
        <v>913.1</v>
      </c>
      <c r="P70" s="187">
        <v>900</v>
      </c>
      <c r="Q70" s="35">
        <v>15</v>
      </c>
      <c r="R70" s="34">
        <v>10</v>
      </c>
      <c r="S70" s="34">
        <v>10</v>
      </c>
      <c r="T70" s="33">
        <v>10</v>
      </c>
      <c r="U70" s="132">
        <v>20</v>
      </c>
      <c r="V70" s="132">
        <v>20</v>
      </c>
      <c r="W70" s="132">
        <v>20</v>
      </c>
      <c r="X70" s="132">
        <v>20</v>
      </c>
      <c r="Y70" s="132">
        <v>20</v>
      </c>
      <c r="Z70" s="650">
        <v>31287</v>
      </c>
      <c r="AA70" s="596">
        <v>34006</v>
      </c>
      <c r="AB70" s="42">
        <v>4</v>
      </c>
      <c r="AC70" s="48">
        <v>0</v>
      </c>
      <c r="AD70" s="43">
        <v>70</v>
      </c>
      <c r="AE70" s="32">
        <f t="shared" si="54"/>
        <v>70</v>
      </c>
      <c r="AF70" s="637">
        <v>70</v>
      </c>
      <c r="AG70" s="43">
        <v>0</v>
      </c>
      <c r="AH70" s="556">
        <v>126</v>
      </c>
      <c r="AI70" s="556">
        <v>121</v>
      </c>
      <c r="AJ70" s="43">
        <v>5</v>
      </c>
      <c r="AK70" s="608">
        <f t="shared" si="55"/>
        <v>3651.8</v>
      </c>
      <c r="AL70" s="589">
        <f t="shared" si="56"/>
        <v>3378.8</v>
      </c>
      <c r="AM70" s="783">
        <v>3378.8</v>
      </c>
      <c r="AN70" s="168">
        <v>0</v>
      </c>
      <c r="AO70" s="44">
        <v>9</v>
      </c>
      <c r="AP70" s="51" t="s">
        <v>56</v>
      </c>
      <c r="AQ70" s="45">
        <v>264</v>
      </c>
      <c r="AR70" s="45" t="s">
        <v>56</v>
      </c>
      <c r="AS70" s="46" t="s">
        <v>56</v>
      </c>
      <c r="AT70" s="242">
        <f t="shared" si="57"/>
        <v>273</v>
      </c>
      <c r="AU70" s="242" t="e">
        <f>#REF!</f>
        <v>#REF!</v>
      </c>
      <c r="AV70" s="346" t="s">
        <v>56</v>
      </c>
      <c r="AW70" s="510">
        <v>15.8</v>
      </c>
      <c r="AX70" s="346" t="s">
        <v>56</v>
      </c>
      <c r="AY70" s="346" t="s">
        <v>56</v>
      </c>
      <c r="AZ70" s="346" t="s">
        <v>56</v>
      </c>
      <c r="BA70" s="243" t="e">
        <f t="shared" si="60"/>
        <v>#REF!</v>
      </c>
      <c r="BB70" s="255">
        <v>48</v>
      </c>
      <c r="BC70" s="256">
        <v>323</v>
      </c>
      <c r="BD70" s="257">
        <v>166</v>
      </c>
      <c r="BE70" s="256">
        <v>1619</v>
      </c>
      <c r="BF70" s="254">
        <f t="shared" si="58"/>
        <v>2156</v>
      </c>
      <c r="BG70" s="35" t="s">
        <v>58</v>
      </c>
      <c r="BH70" s="34">
        <v>1</v>
      </c>
      <c r="BI70" s="104" t="e">
        <f>#REF!</f>
        <v>#REF!</v>
      </c>
      <c r="BJ70" s="34">
        <v>1</v>
      </c>
      <c r="BK70" s="334">
        <f t="shared" si="44"/>
        <v>912.95</v>
      </c>
      <c r="BL70" s="334">
        <f t="shared" si="45"/>
        <v>219.108</v>
      </c>
      <c r="BM70" s="556" t="s">
        <v>983</v>
      </c>
      <c r="BN70" s="36" t="s">
        <v>62</v>
      </c>
      <c r="BO70" s="35" t="s">
        <v>58</v>
      </c>
      <c r="BP70" s="548">
        <v>0.05858</v>
      </c>
      <c r="BQ70" s="34">
        <v>1</v>
      </c>
      <c r="BR70" s="104" t="e">
        <f>#REF!</f>
        <v>#REF!</v>
      </c>
      <c r="BS70" s="34">
        <v>1</v>
      </c>
      <c r="BT70" s="334">
        <f t="shared" si="46"/>
        <v>21.910800000000002</v>
      </c>
      <c r="BU70" s="334">
        <f t="shared" si="47"/>
        <v>146.072</v>
      </c>
      <c r="BV70" s="334">
        <f t="shared" si="48"/>
        <v>146.072</v>
      </c>
      <c r="BW70" s="716"/>
      <c r="BX70" s="715" t="s">
        <v>1067</v>
      </c>
      <c r="BY70" s="296" t="s">
        <v>70</v>
      </c>
      <c r="BZ70" s="37" t="s">
        <v>60</v>
      </c>
      <c r="CA70" s="548">
        <v>0.05782</v>
      </c>
      <c r="CB70" s="34">
        <v>1</v>
      </c>
      <c r="CC70" s="104" t="e">
        <f>#REF!</f>
        <v>#REF!</v>
      </c>
      <c r="CD70" s="104" t="e">
        <f aca="true" t="shared" si="63" ref="CD70:CD109">CC70</f>
        <v>#REF!</v>
      </c>
      <c r="CE70" s="334">
        <f t="shared" si="49"/>
        <v>21.910800000000002</v>
      </c>
      <c r="CF70" s="334">
        <f t="shared" si="50"/>
        <v>146.072</v>
      </c>
      <c r="CG70" s="334">
        <f t="shared" si="51"/>
        <v>146.072</v>
      </c>
      <c r="CH70" s="33" t="s">
        <v>84</v>
      </c>
      <c r="CI70" s="35" t="s">
        <v>60</v>
      </c>
      <c r="CJ70" s="545">
        <f t="shared" si="59"/>
        <v>0.1164</v>
      </c>
      <c r="CK70" s="333">
        <f t="shared" si="52"/>
        <v>182.59000000000003</v>
      </c>
      <c r="CL70" s="313" t="s">
        <v>56</v>
      </c>
      <c r="CM70" s="35" t="s">
        <v>60</v>
      </c>
      <c r="CN70" s="37">
        <v>1975</v>
      </c>
      <c r="CO70" s="37">
        <v>358</v>
      </c>
      <c r="CP70" s="34">
        <v>0</v>
      </c>
      <c r="CQ70" s="36" t="s">
        <v>61</v>
      </c>
      <c r="CR70" s="135" t="s">
        <v>60</v>
      </c>
      <c r="CS70" s="542">
        <v>3.4</v>
      </c>
      <c r="CT70" s="561">
        <v>0.873</v>
      </c>
      <c r="CU70" s="32" t="s">
        <v>878</v>
      </c>
      <c r="CV70" s="135" t="e">
        <f>#REF!</f>
        <v>#REF!</v>
      </c>
      <c r="CW70" s="676">
        <v>1</v>
      </c>
      <c r="CX70" s="33">
        <v>1</v>
      </c>
      <c r="CY70" s="32">
        <v>1</v>
      </c>
      <c r="CZ70" s="32">
        <v>1</v>
      </c>
      <c r="DA70" s="32" t="s">
        <v>486</v>
      </c>
      <c r="DB70" s="724">
        <v>1</v>
      </c>
      <c r="DC70" s="724"/>
      <c r="DD70" s="32"/>
      <c r="DE70" s="43">
        <v>1</v>
      </c>
      <c r="DF70" s="33" t="s">
        <v>1006</v>
      </c>
      <c r="DG70" s="556" t="s">
        <v>1008</v>
      </c>
      <c r="DH70" s="684">
        <v>43602</v>
      </c>
      <c r="DI70" s="39" t="e">
        <f t="shared" si="61"/>
        <v>#REF!</v>
      </c>
    </row>
    <row r="71" spans="1:113" ht="27.75" customHeight="1" thickBot="1">
      <c r="A71" s="129">
        <f t="shared" si="62"/>
        <v>68</v>
      </c>
      <c r="B71" s="38" t="s">
        <v>52</v>
      </c>
      <c r="C71" s="39" t="s">
        <v>83</v>
      </c>
      <c r="D71" s="40">
        <v>13</v>
      </c>
      <c r="E71" s="41" t="str">
        <f t="shared" si="53"/>
        <v>Озимина д.13</v>
      </c>
      <c r="F71" s="31" t="s">
        <v>53</v>
      </c>
      <c r="G71" s="40" t="s">
        <v>54</v>
      </c>
      <c r="H71" s="32">
        <v>1976</v>
      </c>
      <c r="I71" s="186" t="s">
        <v>986</v>
      </c>
      <c r="J71" s="910" t="s">
        <v>1037</v>
      </c>
      <c r="K71" s="32" t="s">
        <v>167</v>
      </c>
      <c r="L71" s="32" t="s">
        <v>649</v>
      </c>
      <c r="M71" s="170" t="s">
        <v>1011</v>
      </c>
      <c r="N71" s="176" t="s">
        <v>295</v>
      </c>
      <c r="O71" s="176">
        <v>968.9</v>
      </c>
      <c r="P71" s="187">
        <v>968.9</v>
      </c>
      <c r="Q71" s="35">
        <v>36</v>
      </c>
      <c r="R71" s="34">
        <v>30</v>
      </c>
      <c r="S71" s="34">
        <v>30</v>
      </c>
      <c r="T71" s="33">
        <v>40</v>
      </c>
      <c r="U71" s="132">
        <v>40</v>
      </c>
      <c r="V71" s="132">
        <v>40</v>
      </c>
      <c r="W71" s="132">
        <v>30</v>
      </c>
      <c r="X71" s="132">
        <v>40</v>
      </c>
      <c r="Y71" s="132">
        <v>30</v>
      </c>
      <c r="Z71" s="650">
        <v>33637</v>
      </c>
      <c r="AA71" s="596">
        <v>33939</v>
      </c>
      <c r="AB71" s="42">
        <v>4</v>
      </c>
      <c r="AC71" s="48">
        <v>0</v>
      </c>
      <c r="AD71" s="43">
        <v>58</v>
      </c>
      <c r="AE71" s="32">
        <f t="shared" si="54"/>
        <v>60</v>
      </c>
      <c r="AF71" s="637">
        <v>58</v>
      </c>
      <c r="AG71" s="43">
        <v>2</v>
      </c>
      <c r="AH71" s="556">
        <v>91</v>
      </c>
      <c r="AI71" s="556">
        <v>93</v>
      </c>
      <c r="AJ71" s="43">
        <v>5</v>
      </c>
      <c r="AK71" s="608">
        <f t="shared" si="55"/>
        <v>3953.7000000000003</v>
      </c>
      <c r="AL71" s="589">
        <f t="shared" si="56"/>
        <v>3682.2000000000003</v>
      </c>
      <c r="AM71" s="783">
        <v>2819.8</v>
      </c>
      <c r="AN71" s="168">
        <v>862.4</v>
      </c>
      <c r="AO71" s="44">
        <v>0</v>
      </c>
      <c r="AP71" s="51" t="s">
        <v>56</v>
      </c>
      <c r="AQ71" s="45">
        <v>271.5</v>
      </c>
      <c r="AR71" s="45" t="s">
        <v>56</v>
      </c>
      <c r="AS71" s="46" t="s">
        <v>56</v>
      </c>
      <c r="AT71" s="242">
        <f t="shared" si="57"/>
        <v>271.5</v>
      </c>
      <c r="AU71" s="242" t="e">
        <f>#REF!</f>
        <v>#REF!</v>
      </c>
      <c r="AV71" s="346" t="s">
        <v>56</v>
      </c>
      <c r="AW71" s="347">
        <v>13.04</v>
      </c>
      <c r="AX71" s="346" t="s">
        <v>56</v>
      </c>
      <c r="AY71" s="346" t="s">
        <v>56</v>
      </c>
      <c r="AZ71" s="346" t="s">
        <v>56</v>
      </c>
      <c r="BA71" s="243" t="e">
        <f t="shared" si="60"/>
        <v>#REF!</v>
      </c>
      <c r="BB71" s="255">
        <v>24</v>
      </c>
      <c r="BC71" s="256">
        <v>360</v>
      </c>
      <c r="BD71" s="257">
        <v>480</v>
      </c>
      <c r="BE71" s="256">
        <v>98</v>
      </c>
      <c r="BF71" s="254">
        <f t="shared" si="58"/>
        <v>962</v>
      </c>
      <c r="BG71" s="35" t="s">
        <v>58</v>
      </c>
      <c r="BH71" s="34">
        <v>1</v>
      </c>
      <c r="BI71" s="104" t="e">
        <f>#REF!</f>
        <v>#REF!</v>
      </c>
      <c r="BJ71" s="34">
        <v>0</v>
      </c>
      <c r="BK71" s="334">
        <f t="shared" si="44"/>
        <v>988.4250000000001</v>
      </c>
      <c r="BL71" s="334">
        <f t="shared" si="45"/>
        <v>237.222</v>
      </c>
      <c r="BM71" s="556" t="s">
        <v>983</v>
      </c>
      <c r="BN71" s="36" t="s">
        <v>59</v>
      </c>
      <c r="BO71" s="35" t="s">
        <v>58</v>
      </c>
      <c r="BP71" s="548">
        <v>0.05858</v>
      </c>
      <c r="BQ71" s="34">
        <v>1</v>
      </c>
      <c r="BR71" s="104" t="e">
        <f>#REF!</f>
        <v>#REF!</v>
      </c>
      <c r="BS71" s="34">
        <v>0</v>
      </c>
      <c r="BT71" s="334">
        <f t="shared" si="46"/>
        <v>23.7222</v>
      </c>
      <c r="BU71" s="334">
        <f t="shared" si="47"/>
        <v>158.14800000000002</v>
      </c>
      <c r="BV71" s="334">
        <f t="shared" si="48"/>
        <v>158.14800000000002</v>
      </c>
      <c r="BW71" s="716"/>
      <c r="BX71" s="715" t="s">
        <v>1067</v>
      </c>
      <c r="BY71" s="296" t="s">
        <v>59</v>
      </c>
      <c r="BZ71" s="37" t="s">
        <v>60</v>
      </c>
      <c r="CA71" s="548">
        <v>0.05782</v>
      </c>
      <c r="CB71" s="34">
        <v>1</v>
      </c>
      <c r="CC71" s="104">
        <v>1</v>
      </c>
      <c r="CD71" s="104">
        <f t="shared" si="63"/>
        <v>1</v>
      </c>
      <c r="CE71" s="334">
        <f t="shared" si="49"/>
        <v>23.7222</v>
      </c>
      <c r="CF71" s="334">
        <f t="shared" si="50"/>
        <v>158.14800000000002</v>
      </c>
      <c r="CG71" s="334">
        <f t="shared" si="51"/>
        <v>158.14800000000002</v>
      </c>
      <c r="CH71" s="33" t="s">
        <v>59</v>
      </c>
      <c r="CI71" s="35" t="s">
        <v>60</v>
      </c>
      <c r="CJ71" s="545">
        <f t="shared" si="59"/>
        <v>0.1164</v>
      </c>
      <c r="CK71" s="333">
        <f t="shared" si="52"/>
        <v>197.68500000000003</v>
      </c>
      <c r="CL71" s="313" t="s">
        <v>56</v>
      </c>
      <c r="CM71" s="35" t="s">
        <v>60</v>
      </c>
      <c r="CN71" s="37">
        <v>1974</v>
      </c>
      <c r="CO71" s="37">
        <v>350</v>
      </c>
      <c r="CP71" s="34">
        <v>0</v>
      </c>
      <c r="CQ71" s="36" t="s">
        <v>61</v>
      </c>
      <c r="CR71" s="135" t="s">
        <v>60</v>
      </c>
      <c r="CS71" s="542">
        <v>2.4</v>
      </c>
      <c r="CT71" s="561">
        <v>0.474</v>
      </c>
      <c r="CU71" s="556"/>
      <c r="CV71" s="135" t="e">
        <f>#REF!</f>
        <v>#REF!</v>
      </c>
      <c r="CW71" s="676">
        <v>1</v>
      </c>
      <c r="CX71" s="33">
        <v>1</v>
      </c>
      <c r="CY71" s="32">
        <v>1</v>
      </c>
      <c r="CZ71" s="32">
        <v>1</v>
      </c>
      <c r="DA71" s="32" t="s">
        <v>486</v>
      </c>
      <c r="DB71" s="724">
        <v>1</v>
      </c>
      <c r="DC71" s="724"/>
      <c r="DD71" s="32">
        <v>1</v>
      </c>
      <c r="DE71" s="43"/>
      <c r="DF71" s="33"/>
      <c r="DG71" s="127"/>
      <c r="DH71" s="127"/>
      <c r="DI71" s="39" t="e">
        <f t="shared" si="61"/>
        <v>#REF!</v>
      </c>
    </row>
    <row r="72" spans="1:113" ht="27.75" customHeight="1" thickBot="1">
      <c r="A72" s="129">
        <f t="shared" si="62"/>
        <v>69</v>
      </c>
      <c r="B72" s="38" t="s">
        <v>52</v>
      </c>
      <c r="C72" s="39" t="s">
        <v>83</v>
      </c>
      <c r="D72" s="40">
        <v>14</v>
      </c>
      <c r="E72" s="41" t="s">
        <v>85</v>
      </c>
      <c r="F72" s="31" t="s">
        <v>53</v>
      </c>
      <c r="G72" s="40" t="s">
        <v>54</v>
      </c>
      <c r="H72" s="32">
        <v>1952</v>
      </c>
      <c r="I72" s="184" t="s">
        <v>986</v>
      </c>
      <c r="J72" s="910" t="s">
        <v>1037</v>
      </c>
      <c r="K72" s="32" t="s">
        <v>168</v>
      </c>
      <c r="L72" s="32" t="s">
        <v>648</v>
      </c>
      <c r="M72" s="170" t="s">
        <v>611</v>
      </c>
      <c r="N72" s="175" t="s">
        <v>270</v>
      </c>
      <c r="O72" s="175">
        <v>1327</v>
      </c>
      <c r="P72" s="187">
        <v>1277.3</v>
      </c>
      <c r="Q72" s="35">
        <v>33</v>
      </c>
      <c r="R72" s="34">
        <v>10</v>
      </c>
      <c r="S72" s="34">
        <v>20</v>
      </c>
      <c r="T72" s="33">
        <v>30</v>
      </c>
      <c r="U72" s="132">
        <v>30</v>
      </c>
      <c r="V72" s="132">
        <v>40</v>
      </c>
      <c r="W72" s="132">
        <v>50</v>
      </c>
      <c r="X72" s="132">
        <v>40</v>
      </c>
      <c r="Y72" s="132">
        <v>40</v>
      </c>
      <c r="Z72" s="650">
        <v>31109</v>
      </c>
      <c r="AA72" s="596">
        <v>33953</v>
      </c>
      <c r="AB72" s="42">
        <v>5</v>
      </c>
      <c r="AC72" s="48">
        <v>0</v>
      </c>
      <c r="AD72" s="43">
        <v>46</v>
      </c>
      <c r="AE72" s="32">
        <f t="shared" si="54"/>
        <v>43</v>
      </c>
      <c r="AF72" s="637">
        <v>39</v>
      </c>
      <c r="AG72" s="43">
        <v>4</v>
      </c>
      <c r="AH72" s="556">
        <v>63</v>
      </c>
      <c r="AI72" s="556">
        <v>59</v>
      </c>
      <c r="AJ72" s="43">
        <v>3</v>
      </c>
      <c r="AK72" s="608">
        <f t="shared" si="55"/>
        <v>2852.8</v>
      </c>
      <c r="AL72" s="589">
        <f t="shared" si="56"/>
        <v>2651.5</v>
      </c>
      <c r="AM72" s="783">
        <v>2111.2</v>
      </c>
      <c r="AN72" s="168">
        <v>540.3</v>
      </c>
      <c r="AO72" s="44"/>
      <c r="AP72" s="51"/>
      <c r="AQ72" s="45">
        <v>201.3</v>
      </c>
      <c r="AR72" s="45"/>
      <c r="AS72" s="46"/>
      <c r="AT72" s="242">
        <f t="shared" si="57"/>
        <v>201.3</v>
      </c>
      <c r="AU72" s="242" t="e">
        <f>#REF!</f>
        <v>#REF!</v>
      </c>
      <c r="AV72" s="346" t="s">
        <v>56</v>
      </c>
      <c r="AW72" s="347" t="s">
        <v>56</v>
      </c>
      <c r="AX72" s="346" t="s">
        <v>56</v>
      </c>
      <c r="AY72" s="346" t="s">
        <v>56</v>
      </c>
      <c r="AZ72" s="346" t="s">
        <v>56</v>
      </c>
      <c r="BA72" s="243" t="e">
        <f t="shared" si="60"/>
        <v>#REF!</v>
      </c>
      <c r="BB72" s="255">
        <v>38</v>
      </c>
      <c r="BC72" s="256">
        <v>115</v>
      </c>
      <c r="BD72" s="257">
        <v>64</v>
      </c>
      <c r="BE72" s="256">
        <v>510</v>
      </c>
      <c r="BF72" s="254">
        <f t="shared" si="58"/>
        <v>727</v>
      </c>
      <c r="BG72" s="35" t="s">
        <v>58</v>
      </c>
      <c r="BH72" s="34">
        <v>1</v>
      </c>
      <c r="BI72" s="104" t="e">
        <f>#REF!</f>
        <v>#REF!</v>
      </c>
      <c r="BJ72" s="34">
        <v>0</v>
      </c>
      <c r="BK72" s="334">
        <f t="shared" si="44"/>
        <v>713.2</v>
      </c>
      <c r="BL72" s="334">
        <f t="shared" si="45"/>
        <v>171.168</v>
      </c>
      <c r="BM72" s="556" t="s">
        <v>983</v>
      </c>
      <c r="BN72" s="36" t="s">
        <v>59</v>
      </c>
      <c r="BO72" s="35" t="s">
        <v>58</v>
      </c>
      <c r="BP72" s="548">
        <v>0.05858</v>
      </c>
      <c r="BQ72" s="34">
        <v>1</v>
      </c>
      <c r="BR72" s="104" t="e">
        <f>#REF!</f>
        <v>#REF!</v>
      </c>
      <c r="BS72" s="34">
        <v>0</v>
      </c>
      <c r="BT72" s="334">
        <f t="shared" si="46"/>
        <v>17.1168</v>
      </c>
      <c r="BU72" s="334">
        <f t="shared" si="47"/>
        <v>114.11200000000001</v>
      </c>
      <c r="BV72" s="334">
        <f t="shared" si="48"/>
        <v>114.11200000000001</v>
      </c>
      <c r="BW72" s="716"/>
      <c r="BX72" s="715" t="s">
        <v>1067</v>
      </c>
      <c r="BY72" s="296" t="s">
        <v>59</v>
      </c>
      <c r="BZ72" s="37" t="s">
        <v>60</v>
      </c>
      <c r="CA72" s="548">
        <v>0.05782</v>
      </c>
      <c r="CB72" s="34">
        <v>1</v>
      </c>
      <c r="CC72" s="104" t="e">
        <f>#REF!</f>
        <v>#REF!</v>
      </c>
      <c r="CD72" s="104" t="e">
        <f t="shared" si="63"/>
        <v>#REF!</v>
      </c>
      <c r="CE72" s="334">
        <f t="shared" si="49"/>
        <v>17.1168</v>
      </c>
      <c r="CF72" s="334">
        <f t="shared" si="50"/>
        <v>114.11200000000001</v>
      </c>
      <c r="CG72" s="334">
        <f t="shared" si="51"/>
        <v>114.11200000000001</v>
      </c>
      <c r="CH72" s="33" t="s">
        <v>59</v>
      </c>
      <c r="CI72" s="35" t="s">
        <v>60</v>
      </c>
      <c r="CJ72" s="545">
        <f t="shared" si="59"/>
        <v>0.1164</v>
      </c>
      <c r="CK72" s="333">
        <f t="shared" si="52"/>
        <v>142.64000000000001</v>
      </c>
      <c r="CL72" s="313" t="s">
        <v>56</v>
      </c>
      <c r="CM72" s="35" t="s">
        <v>64</v>
      </c>
      <c r="CN72" s="162" t="s">
        <v>56</v>
      </c>
      <c r="CO72" s="162" t="s">
        <v>56</v>
      </c>
      <c r="CP72" s="34">
        <v>0</v>
      </c>
      <c r="CQ72" s="36" t="s">
        <v>73</v>
      </c>
      <c r="CR72" s="135" t="s">
        <v>60</v>
      </c>
      <c r="CS72" s="542">
        <v>2.4</v>
      </c>
      <c r="CT72" s="560">
        <v>0.474</v>
      </c>
      <c r="CU72" s="556"/>
      <c r="CV72" s="135" t="e">
        <f>#REF!</f>
        <v>#REF!</v>
      </c>
      <c r="CW72" s="676">
        <v>1</v>
      </c>
      <c r="CX72" s="33">
        <v>1</v>
      </c>
      <c r="CY72" s="32">
        <v>1</v>
      </c>
      <c r="CZ72" s="32">
        <v>1</v>
      </c>
      <c r="DA72" s="32" t="s">
        <v>486</v>
      </c>
      <c r="DB72" s="724">
        <v>1</v>
      </c>
      <c r="DC72" s="724"/>
      <c r="DD72" s="32">
        <v>1</v>
      </c>
      <c r="DE72" s="43"/>
      <c r="DF72" s="33"/>
      <c r="DG72" s="127"/>
      <c r="DH72" s="127"/>
      <c r="DI72" s="39" t="e">
        <f t="shared" si="61"/>
        <v>#REF!</v>
      </c>
    </row>
    <row r="73" spans="1:113" ht="27.75" customHeight="1" thickBot="1">
      <c r="A73" s="129">
        <f t="shared" si="62"/>
        <v>70</v>
      </c>
      <c r="B73" s="38" t="s">
        <v>52</v>
      </c>
      <c r="C73" s="39" t="s">
        <v>83</v>
      </c>
      <c r="D73" s="40">
        <v>16</v>
      </c>
      <c r="E73" s="41" t="str">
        <f aca="true" t="shared" si="64" ref="E73:E89">CONCATENATE(C73," д.",D73)</f>
        <v>Озимина д.16</v>
      </c>
      <c r="F73" s="47" t="s">
        <v>53</v>
      </c>
      <c r="G73" s="40" t="s">
        <v>54</v>
      </c>
      <c r="H73" s="32">
        <v>1954</v>
      </c>
      <c r="I73" s="184" t="s">
        <v>986</v>
      </c>
      <c r="J73" s="910" t="s">
        <v>1037</v>
      </c>
      <c r="K73" s="32" t="s">
        <v>169</v>
      </c>
      <c r="L73" s="32" t="s">
        <v>669</v>
      </c>
      <c r="M73" s="170" t="s">
        <v>612</v>
      </c>
      <c r="N73" s="176" t="s">
        <v>296</v>
      </c>
      <c r="O73" s="176">
        <v>1192.1</v>
      </c>
      <c r="P73" s="187">
        <v>1192.1</v>
      </c>
      <c r="Q73" s="35">
        <v>24</v>
      </c>
      <c r="R73" s="34">
        <v>10</v>
      </c>
      <c r="S73" s="34">
        <v>10</v>
      </c>
      <c r="T73" s="33">
        <v>10</v>
      </c>
      <c r="U73" s="132">
        <v>10</v>
      </c>
      <c r="V73" s="132">
        <v>0</v>
      </c>
      <c r="W73" s="132">
        <v>0</v>
      </c>
      <c r="X73" s="132">
        <v>0</v>
      </c>
      <c r="Y73" s="132">
        <v>0</v>
      </c>
      <c r="Z73" s="650">
        <v>31077</v>
      </c>
      <c r="AA73" s="596">
        <v>34323</v>
      </c>
      <c r="AB73" s="42">
        <v>4</v>
      </c>
      <c r="AC73" s="48">
        <v>0</v>
      </c>
      <c r="AD73" s="43">
        <v>38</v>
      </c>
      <c r="AE73" s="32">
        <f t="shared" si="54"/>
        <v>42</v>
      </c>
      <c r="AF73" s="637">
        <v>35</v>
      </c>
      <c r="AG73" s="43">
        <v>7</v>
      </c>
      <c r="AH73" s="556">
        <v>66</v>
      </c>
      <c r="AI73" s="556">
        <v>68</v>
      </c>
      <c r="AJ73" s="43">
        <v>3</v>
      </c>
      <c r="AK73" s="608">
        <f t="shared" si="55"/>
        <v>2765.3</v>
      </c>
      <c r="AL73" s="589">
        <f t="shared" si="56"/>
        <v>2556.8</v>
      </c>
      <c r="AM73" s="783">
        <v>1968.5</v>
      </c>
      <c r="AN73" s="168">
        <v>588.3</v>
      </c>
      <c r="AO73" s="44">
        <v>7.1</v>
      </c>
      <c r="AP73" s="51" t="s">
        <v>56</v>
      </c>
      <c r="AQ73" s="45">
        <v>201.4</v>
      </c>
      <c r="AR73" s="45" t="s">
        <v>56</v>
      </c>
      <c r="AS73" s="46" t="s">
        <v>56</v>
      </c>
      <c r="AT73" s="242">
        <f t="shared" si="57"/>
        <v>208.5</v>
      </c>
      <c r="AU73" s="242" t="e">
        <f>#REF!</f>
        <v>#REF!</v>
      </c>
      <c r="AV73" s="347" t="s">
        <v>56</v>
      </c>
      <c r="AW73" s="347" t="s">
        <v>56</v>
      </c>
      <c r="AX73" s="346" t="s">
        <v>56</v>
      </c>
      <c r="AY73" s="346" t="s">
        <v>56</v>
      </c>
      <c r="AZ73" s="346" t="s">
        <v>56</v>
      </c>
      <c r="BA73" s="243" t="e">
        <f t="shared" si="60"/>
        <v>#REF!</v>
      </c>
      <c r="BB73" s="255">
        <v>26</v>
      </c>
      <c r="BC73" s="256">
        <v>272</v>
      </c>
      <c r="BD73" s="257">
        <v>46</v>
      </c>
      <c r="BE73" s="256">
        <v>340</v>
      </c>
      <c r="BF73" s="254">
        <f t="shared" si="58"/>
        <v>684</v>
      </c>
      <c r="BG73" s="35" t="s">
        <v>58</v>
      </c>
      <c r="BH73" s="34">
        <v>2</v>
      </c>
      <c r="BI73" s="104" t="e">
        <f>#REF!</f>
        <v>#REF!</v>
      </c>
      <c r="BJ73" s="34">
        <v>0</v>
      </c>
      <c r="BK73" s="334">
        <f t="shared" si="44"/>
        <v>691.325</v>
      </c>
      <c r="BL73" s="334">
        <f t="shared" si="45"/>
        <v>165.918</v>
      </c>
      <c r="BM73" s="556" t="s">
        <v>983</v>
      </c>
      <c r="BN73" s="36" t="s">
        <v>59</v>
      </c>
      <c r="BO73" s="35" t="s">
        <v>58</v>
      </c>
      <c r="BP73" s="548">
        <v>0.05858</v>
      </c>
      <c r="BQ73" s="34">
        <v>2</v>
      </c>
      <c r="BR73" s="104" t="e">
        <f>#REF!</f>
        <v>#REF!</v>
      </c>
      <c r="BS73" s="34">
        <v>0</v>
      </c>
      <c r="BT73" s="334">
        <f t="shared" si="46"/>
        <v>16.591800000000003</v>
      </c>
      <c r="BU73" s="334">
        <f t="shared" si="47"/>
        <v>110.61200000000001</v>
      </c>
      <c r="BV73" s="334">
        <f t="shared" si="48"/>
        <v>110.61200000000001</v>
      </c>
      <c r="BW73" s="716"/>
      <c r="BX73" s="715" t="s">
        <v>1067</v>
      </c>
      <c r="BY73" s="296" t="s">
        <v>59</v>
      </c>
      <c r="BZ73" s="37" t="s">
        <v>60</v>
      </c>
      <c r="CA73" s="548">
        <v>0.05782</v>
      </c>
      <c r="CB73" s="34">
        <v>2</v>
      </c>
      <c r="CC73" s="104" t="e">
        <f>#REF!</f>
        <v>#REF!</v>
      </c>
      <c r="CD73" s="104" t="e">
        <f t="shared" si="63"/>
        <v>#REF!</v>
      </c>
      <c r="CE73" s="334">
        <f t="shared" si="49"/>
        <v>16.591800000000003</v>
      </c>
      <c r="CF73" s="334">
        <f t="shared" si="50"/>
        <v>110.61200000000001</v>
      </c>
      <c r="CG73" s="334">
        <f t="shared" si="51"/>
        <v>110.61200000000001</v>
      </c>
      <c r="CH73" s="33" t="s">
        <v>59</v>
      </c>
      <c r="CI73" s="35" t="s">
        <v>60</v>
      </c>
      <c r="CJ73" s="545">
        <f t="shared" si="59"/>
        <v>0.1164</v>
      </c>
      <c r="CK73" s="333">
        <f t="shared" si="52"/>
        <v>138.26500000000001</v>
      </c>
      <c r="CL73" s="313" t="s">
        <v>56</v>
      </c>
      <c r="CM73" s="35" t="s">
        <v>64</v>
      </c>
      <c r="CN73" s="162" t="s">
        <v>56</v>
      </c>
      <c r="CO73" s="162" t="s">
        <v>56</v>
      </c>
      <c r="CP73" s="34">
        <v>0</v>
      </c>
      <c r="CQ73" s="36" t="s">
        <v>73</v>
      </c>
      <c r="CR73" s="135" t="s">
        <v>60</v>
      </c>
      <c r="CS73" s="542">
        <v>2.4</v>
      </c>
      <c r="CT73" s="560">
        <v>0.474</v>
      </c>
      <c r="CU73" s="556"/>
      <c r="CV73" s="135" t="e">
        <f>#REF!</f>
        <v>#REF!</v>
      </c>
      <c r="CW73" s="676">
        <v>1</v>
      </c>
      <c r="CX73" s="33">
        <v>1</v>
      </c>
      <c r="CY73" s="32">
        <v>1</v>
      </c>
      <c r="CZ73" s="32">
        <v>1</v>
      </c>
      <c r="DA73" s="32" t="s">
        <v>486</v>
      </c>
      <c r="DB73" s="724">
        <v>1</v>
      </c>
      <c r="DC73" s="724"/>
      <c r="DD73" s="32">
        <v>1</v>
      </c>
      <c r="DE73" s="43"/>
      <c r="DF73" s="33"/>
      <c r="DG73" s="127"/>
      <c r="DH73" s="127"/>
      <c r="DI73" s="39" t="e">
        <f t="shared" si="61"/>
        <v>#REF!</v>
      </c>
    </row>
    <row r="74" spans="1:113" ht="27.75" customHeight="1" thickBot="1">
      <c r="A74" s="129">
        <f t="shared" si="62"/>
        <v>71</v>
      </c>
      <c r="B74" s="38" t="s">
        <v>52</v>
      </c>
      <c r="C74" s="39" t="s">
        <v>83</v>
      </c>
      <c r="D74" s="40">
        <v>17</v>
      </c>
      <c r="E74" s="41" t="str">
        <f t="shared" si="64"/>
        <v>Озимина д.17</v>
      </c>
      <c r="F74" s="31" t="s">
        <v>53</v>
      </c>
      <c r="G74" s="40" t="s">
        <v>54</v>
      </c>
      <c r="H74" s="32">
        <v>1960</v>
      </c>
      <c r="I74" s="184" t="s">
        <v>986</v>
      </c>
      <c r="J74" s="910" t="s">
        <v>1037</v>
      </c>
      <c r="K74" s="32" t="s">
        <v>170</v>
      </c>
      <c r="L74" s="32" t="s">
        <v>644</v>
      </c>
      <c r="M74" s="170" t="s">
        <v>613</v>
      </c>
      <c r="N74" s="176" t="s">
        <v>297</v>
      </c>
      <c r="O74" s="176">
        <v>684.5</v>
      </c>
      <c r="P74" s="187">
        <v>686.1</v>
      </c>
      <c r="Q74" s="35">
        <v>30</v>
      </c>
      <c r="R74" s="34">
        <v>20</v>
      </c>
      <c r="S74" s="34">
        <v>20</v>
      </c>
      <c r="T74" s="33">
        <v>30</v>
      </c>
      <c r="U74" s="132">
        <v>40</v>
      </c>
      <c r="V74" s="132">
        <v>30</v>
      </c>
      <c r="W74" s="132">
        <v>40</v>
      </c>
      <c r="X74" s="132">
        <v>40</v>
      </c>
      <c r="Y74" s="132">
        <v>30</v>
      </c>
      <c r="Z74" s="650">
        <v>31229</v>
      </c>
      <c r="AA74" s="596">
        <v>33948</v>
      </c>
      <c r="AB74" s="42">
        <v>3</v>
      </c>
      <c r="AC74" s="48">
        <v>0</v>
      </c>
      <c r="AD74" s="43">
        <v>36</v>
      </c>
      <c r="AE74" s="32">
        <f t="shared" si="54"/>
        <v>36</v>
      </c>
      <c r="AF74" s="637">
        <v>36</v>
      </c>
      <c r="AG74" s="43">
        <v>0</v>
      </c>
      <c r="AH74" s="556">
        <v>62</v>
      </c>
      <c r="AI74" s="556">
        <v>63</v>
      </c>
      <c r="AJ74" s="43">
        <v>3</v>
      </c>
      <c r="AK74" s="608">
        <f t="shared" si="55"/>
        <v>1607.8999999999999</v>
      </c>
      <c r="AL74" s="589">
        <f t="shared" si="56"/>
        <v>1498.1</v>
      </c>
      <c r="AM74" s="783">
        <v>1498.1</v>
      </c>
      <c r="AN74" s="168">
        <v>0</v>
      </c>
      <c r="AO74" s="44">
        <v>5.7</v>
      </c>
      <c r="AP74" s="51" t="s">
        <v>56</v>
      </c>
      <c r="AQ74" s="45">
        <v>104.1</v>
      </c>
      <c r="AR74" s="45" t="s">
        <v>56</v>
      </c>
      <c r="AS74" s="46" t="s">
        <v>56</v>
      </c>
      <c r="AT74" s="242">
        <f t="shared" si="57"/>
        <v>109.8</v>
      </c>
      <c r="AU74" s="242" t="e">
        <f>#REF!</f>
        <v>#REF!</v>
      </c>
      <c r="AV74" s="347">
        <v>8.47</v>
      </c>
      <c r="AW74" s="347">
        <v>11.36</v>
      </c>
      <c r="AX74" s="346" t="s">
        <v>56</v>
      </c>
      <c r="AY74" s="346" t="s">
        <v>56</v>
      </c>
      <c r="AZ74" s="346" t="s">
        <v>56</v>
      </c>
      <c r="BA74" s="243" t="e">
        <f t="shared" si="60"/>
        <v>#REF!</v>
      </c>
      <c r="BB74" s="255">
        <v>10</v>
      </c>
      <c r="BC74" s="256">
        <v>238</v>
      </c>
      <c r="BD74" s="257">
        <v>12.5</v>
      </c>
      <c r="BE74" s="256">
        <v>454.4</v>
      </c>
      <c r="BF74" s="254">
        <f t="shared" si="58"/>
        <v>714.9</v>
      </c>
      <c r="BG74" s="35" t="s">
        <v>58</v>
      </c>
      <c r="BH74" s="34">
        <v>1</v>
      </c>
      <c r="BI74" s="104" t="e">
        <f>#REF!</f>
        <v>#REF!</v>
      </c>
      <c r="BJ74" s="34">
        <v>0</v>
      </c>
      <c r="BK74" s="334">
        <f t="shared" si="44"/>
        <v>401.97499999999997</v>
      </c>
      <c r="BL74" s="334">
        <f t="shared" si="45"/>
        <v>96.47399999999999</v>
      </c>
      <c r="BM74" s="556" t="s">
        <v>983</v>
      </c>
      <c r="BN74" s="36" t="s">
        <v>59</v>
      </c>
      <c r="BO74" s="35" t="s">
        <v>58</v>
      </c>
      <c r="BP74" s="548">
        <v>0.05858</v>
      </c>
      <c r="BQ74" s="34">
        <v>1</v>
      </c>
      <c r="BR74" s="104" t="e">
        <f>#REF!</f>
        <v>#REF!</v>
      </c>
      <c r="BS74" s="34">
        <v>0</v>
      </c>
      <c r="BT74" s="334">
        <f t="shared" si="46"/>
        <v>9.6474</v>
      </c>
      <c r="BU74" s="334">
        <f t="shared" si="47"/>
        <v>64.316</v>
      </c>
      <c r="BV74" s="334">
        <f t="shared" si="48"/>
        <v>64.316</v>
      </c>
      <c r="BW74" s="716"/>
      <c r="BX74" s="715" t="s">
        <v>1067</v>
      </c>
      <c r="BY74" s="296" t="s">
        <v>59</v>
      </c>
      <c r="BZ74" s="37" t="s">
        <v>60</v>
      </c>
      <c r="CA74" s="548">
        <v>0.05782</v>
      </c>
      <c r="CB74" s="34">
        <v>1</v>
      </c>
      <c r="CC74" s="104" t="e">
        <f>#REF!</f>
        <v>#REF!</v>
      </c>
      <c r="CD74" s="104" t="e">
        <f t="shared" si="63"/>
        <v>#REF!</v>
      </c>
      <c r="CE74" s="334">
        <f t="shared" si="49"/>
        <v>9.6474</v>
      </c>
      <c r="CF74" s="334">
        <f t="shared" si="50"/>
        <v>64.316</v>
      </c>
      <c r="CG74" s="334">
        <f t="shared" si="51"/>
        <v>64.316</v>
      </c>
      <c r="CH74" s="33" t="s">
        <v>59</v>
      </c>
      <c r="CI74" s="35" t="s">
        <v>60</v>
      </c>
      <c r="CJ74" s="545">
        <f t="shared" si="59"/>
        <v>0.1164</v>
      </c>
      <c r="CK74" s="333">
        <f t="shared" si="52"/>
        <v>80.395</v>
      </c>
      <c r="CL74" s="313" t="s">
        <v>56</v>
      </c>
      <c r="CM74" s="35" t="s">
        <v>60</v>
      </c>
      <c r="CN74" s="37">
        <v>1982</v>
      </c>
      <c r="CO74" s="37">
        <v>165</v>
      </c>
      <c r="CP74" s="34">
        <v>0</v>
      </c>
      <c r="CQ74" s="36" t="s">
        <v>61</v>
      </c>
      <c r="CR74" s="135" t="s">
        <v>60</v>
      </c>
      <c r="CS74" s="542">
        <v>2.4</v>
      </c>
      <c r="CT74" s="560">
        <v>0.474</v>
      </c>
      <c r="CU74" s="556"/>
      <c r="CV74" s="135" t="e">
        <f>#REF!</f>
        <v>#REF!</v>
      </c>
      <c r="CW74" s="676">
        <v>1</v>
      </c>
      <c r="CX74" s="33">
        <v>1</v>
      </c>
      <c r="CY74" s="32">
        <v>1</v>
      </c>
      <c r="CZ74" s="32">
        <v>1</v>
      </c>
      <c r="DA74" s="32" t="s">
        <v>486</v>
      </c>
      <c r="DB74" s="724">
        <v>1</v>
      </c>
      <c r="DC74" s="724"/>
      <c r="DD74" s="32">
        <v>1</v>
      </c>
      <c r="DE74" s="43"/>
      <c r="DF74" s="33"/>
      <c r="DG74" s="127"/>
      <c r="DH74" s="127"/>
      <c r="DI74" s="39" t="e">
        <f t="shared" si="61"/>
        <v>#REF!</v>
      </c>
    </row>
    <row r="75" spans="1:113" ht="27.75" customHeight="1" thickBot="1">
      <c r="A75" s="129">
        <f t="shared" si="62"/>
        <v>72</v>
      </c>
      <c r="B75" s="38" t="s">
        <v>52</v>
      </c>
      <c r="C75" s="39" t="s">
        <v>83</v>
      </c>
      <c r="D75" s="40" t="s">
        <v>86</v>
      </c>
      <c r="E75" s="41" t="str">
        <f t="shared" si="64"/>
        <v>Озимина д.17а</v>
      </c>
      <c r="F75" s="31" t="s">
        <v>53</v>
      </c>
      <c r="G75" s="40" t="s">
        <v>54</v>
      </c>
      <c r="H75" s="32">
        <v>1996</v>
      </c>
      <c r="I75" s="184" t="s">
        <v>986</v>
      </c>
      <c r="J75" s="910" t="s">
        <v>1037</v>
      </c>
      <c r="K75" s="32" t="s">
        <v>191</v>
      </c>
      <c r="L75" s="32" t="s">
        <v>640</v>
      </c>
      <c r="M75" s="170" t="s">
        <v>631</v>
      </c>
      <c r="N75" s="32" t="s">
        <v>318</v>
      </c>
      <c r="O75" s="32"/>
      <c r="P75" s="187">
        <v>587.3</v>
      </c>
      <c r="Q75" s="35">
        <v>0</v>
      </c>
      <c r="R75" s="34">
        <v>0</v>
      </c>
      <c r="S75" s="34">
        <v>0</v>
      </c>
      <c r="T75" s="34">
        <v>0</v>
      </c>
      <c r="U75" s="34">
        <v>0</v>
      </c>
      <c r="V75" s="34">
        <v>0</v>
      </c>
      <c r="W75" s="34">
        <v>0</v>
      </c>
      <c r="X75" s="34">
        <v>0</v>
      </c>
      <c r="Y75" s="34">
        <v>0</v>
      </c>
      <c r="Z75" s="650">
        <v>35328</v>
      </c>
      <c r="AA75" s="596">
        <v>34977</v>
      </c>
      <c r="AB75" s="42">
        <v>3</v>
      </c>
      <c r="AC75" s="48">
        <v>0</v>
      </c>
      <c r="AD75" s="43">
        <v>42</v>
      </c>
      <c r="AE75" s="32">
        <f t="shared" si="54"/>
        <v>43</v>
      </c>
      <c r="AF75" s="637">
        <v>43</v>
      </c>
      <c r="AG75" s="43">
        <v>0</v>
      </c>
      <c r="AH75" s="556">
        <v>98</v>
      </c>
      <c r="AI75" s="556">
        <v>93</v>
      </c>
      <c r="AJ75" s="43">
        <v>5</v>
      </c>
      <c r="AK75" s="608">
        <f t="shared" si="55"/>
        <v>2332.9</v>
      </c>
      <c r="AL75" s="589">
        <f t="shared" si="56"/>
        <v>2133.1</v>
      </c>
      <c r="AM75" s="783">
        <v>2133.1</v>
      </c>
      <c r="AN75" s="168">
        <v>0</v>
      </c>
      <c r="AO75" s="44">
        <v>9</v>
      </c>
      <c r="AP75" s="51" t="s">
        <v>56</v>
      </c>
      <c r="AQ75" s="45">
        <v>190.8</v>
      </c>
      <c r="AR75" s="45" t="s">
        <v>56</v>
      </c>
      <c r="AS75" s="46" t="s">
        <v>56</v>
      </c>
      <c r="AT75" s="242">
        <f t="shared" si="57"/>
        <v>199.8</v>
      </c>
      <c r="AU75" s="242" t="e">
        <f>#REF!</f>
        <v>#REF!</v>
      </c>
      <c r="AV75" s="347" t="s">
        <v>56</v>
      </c>
      <c r="AW75" s="347" t="s">
        <v>56</v>
      </c>
      <c r="AX75" s="346" t="s">
        <v>56</v>
      </c>
      <c r="AY75" s="346" t="s">
        <v>56</v>
      </c>
      <c r="AZ75" s="346" t="s">
        <v>56</v>
      </c>
      <c r="BA75" s="243" t="e">
        <f t="shared" si="60"/>
        <v>#REF!</v>
      </c>
      <c r="BB75" s="255">
        <v>48.2</v>
      </c>
      <c r="BC75" s="256">
        <v>344</v>
      </c>
      <c r="BD75" s="257">
        <v>93</v>
      </c>
      <c r="BE75" s="256">
        <v>546</v>
      </c>
      <c r="BF75" s="254">
        <f t="shared" si="58"/>
        <v>1031.2</v>
      </c>
      <c r="BG75" s="35" t="s">
        <v>58</v>
      </c>
      <c r="BH75" s="34">
        <v>1</v>
      </c>
      <c r="BI75" s="104" t="e">
        <f>#REF!</f>
        <v>#REF!</v>
      </c>
      <c r="BJ75" s="34">
        <v>0</v>
      </c>
      <c r="BK75" s="334">
        <f t="shared" si="44"/>
        <v>583.225</v>
      </c>
      <c r="BL75" s="334">
        <f t="shared" si="45"/>
        <v>139.974</v>
      </c>
      <c r="BM75" s="556" t="s">
        <v>984</v>
      </c>
      <c r="BN75" s="36" t="s">
        <v>59</v>
      </c>
      <c r="BO75" s="35" t="s">
        <v>58</v>
      </c>
      <c r="BP75" s="548">
        <v>0.05858</v>
      </c>
      <c r="BQ75" s="34">
        <v>1</v>
      </c>
      <c r="BR75" s="104" t="e">
        <f>#REF!</f>
        <v>#REF!</v>
      </c>
      <c r="BS75" s="34">
        <v>0</v>
      </c>
      <c r="BT75" s="334">
        <f t="shared" si="46"/>
        <v>13.9974</v>
      </c>
      <c r="BU75" s="334">
        <f t="shared" si="47"/>
        <v>93.316</v>
      </c>
      <c r="BV75" s="334">
        <f t="shared" si="48"/>
        <v>93.316</v>
      </c>
      <c r="BW75" s="715" t="s">
        <v>1067</v>
      </c>
      <c r="BX75" s="716"/>
      <c r="BY75" s="296" t="s">
        <v>59</v>
      </c>
      <c r="BZ75" s="37" t="s">
        <v>60</v>
      </c>
      <c r="CA75" s="548">
        <v>0.05782</v>
      </c>
      <c r="CB75" s="34">
        <v>1</v>
      </c>
      <c r="CC75" s="104" t="e">
        <f>#REF!</f>
        <v>#REF!</v>
      </c>
      <c r="CD75" s="104" t="e">
        <f t="shared" si="63"/>
        <v>#REF!</v>
      </c>
      <c r="CE75" s="334">
        <f t="shared" si="49"/>
        <v>13.9974</v>
      </c>
      <c r="CF75" s="334">
        <f t="shared" si="50"/>
        <v>93.316</v>
      </c>
      <c r="CG75" s="334">
        <f t="shared" si="51"/>
        <v>93.316</v>
      </c>
      <c r="CH75" s="33" t="s">
        <v>62</v>
      </c>
      <c r="CI75" s="35" t="s">
        <v>60</v>
      </c>
      <c r="CJ75" s="545">
        <f t="shared" si="59"/>
        <v>0.1164</v>
      </c>
      <c r="CK75" s="333">
        <f t="shared" si="52"/>
        <v>116.64500000000001</v>
      </c>
      <c r="CL75" s="506">
        <f>0.03*AK75</f>
        <v>69.987</v>
      </c>
      <c r="CM75" s="35" t="s">
        <v>60</v>
      </c>
      <c r="CN75" s="37">
        <v>1999</v>
      </c>
      <c r="CO75" s="37">
        <v>318</v>
      </c>
      <c r="CP75" s="34">
        <v>0</v>
      </c>
      <c r="CQ75" s="36" t="s">
        <v>61</v>
      </c>
      <c r="CR75" s="135" t="s">
        <v>60</v>
      </c>
      <c r="CS75" s="542">
        <v>2.4</v>
      </c>
      <c r="CT75" s="560">
        <v>0.474</v>
      </c>
      <c r="CU75" s="556"/>
      <c r="CV75" s="135" t="e">
        <f>#REF!</f>
        <v>#REF!</v>
      </c>
      <c r="CW75" s="676">
        <v>1</v>
      </c>
      <c r="CX75" s="33">
        <v>1</v>
      </c>
      <c r="CY75" s="32">
        <v>1</v>
      </c>
      <c r="CZ75" s="32">
        <v>1</v>
      </c>
      <c r="DA75" s="32" t="s">
        <v>486</v>
      </c>
      <c r="DB75" s="724"/>
      <c r="DC75" s="724">
        <v>1</v>
      </c>
      <c r="DD75" s="32">
        <v>1</v>
      </c>
      <c r="DE75" s="43"/>
      <c r="DF75" s="33"/>
      <c r="DG75" s="127"/>
      <c r="DH75" s="127"/>
      <c r="DI75" s="39" t="e">
        <f t="shared" si="61"/>
        <v>#REF!</v>
      </c>
    </row>
    <row r="76" spans="1:113" ht="27.75" customHeight="1" thickBot="1">
      <c r="A76" s="129">
        <f t="shared" si="62"/>
        <v>73</v>
      </c>
      <c r="B76" s="38" t="s">
        <v>52</v>
      </c>
      <c r="C76" s="39" t="s">
        <v>83</v>
      </c>
      <c r="D76" s="40">
        <v>19</v>
      </c>
      <c r="E76" s="41" t="str">
        <f t="shared" si="64"/>
        <v>Озимина д.19</v>
      </c>
      <c r="F76" s="31" t="s">
        <v>53</v>
      </c>
      <c r="G76" s="40" t="s">
        <v>54</v>
      </c>
      <c r="H76" s="32">
        <v>1962</v>
      </c>
      <c r="I76" s="184" t="s">
        <v>986</v>
      </c>
      <c r="J76" s="910" t="s">
        <v>1037</v>
      </c>
      <c r="K76" s="32" t="s">
        <v>171</v>
      </c>
      <c r="L76" s="32" t="s">
        <v>665</v>
      </c>
      <c r="M76" s="170" t="s">
        <v>614</v>
      </c>
      <c r="N76" s="176" t="s">
        <v>317</v>
      </c>
      <c r="O76" s="176">
        <v>739.6</v>
      </c>
      <c r="P76" s="187">
        <v>992.2</v>
      </c>
      <c r="Q76" s="35">
        <v>30</v>
      </c>
      <c r="R76" s="34">
        <v>30</v>
      </c>
      <c r="S76" s="34">
        <v>30</v>
      </c>
      <c r="T76" s="33">
        <v>40</v>
      </c>
      <c r="U76" s="132">
        <v>30</v>
      </c>
      <c r="V76" s="132">
        <v>30</v>
      </c>
      <c r="W76" s="132">
        <v>30</v>
      </c>
      <c r="X76" s="132">
        <v>20</v>
      </c>
      <c r="Y76" s="132">
        <v>30</v>
      </c>
      <c r="Z76" s="650">
        <v>31190</v>
      </c>
      <c r="AA76" s="596">
        <v>34107</v>
      </c>
      <c r="AB76" s="42">
        <v>3</v>
      </c>
      <c r="AC76" s="48">
        <v>0</v>
      </c>
      <c r="AD76" s="43">
        <v>36</v>
      </c>
      <c r="AE76" s="32">
        <f t="shared" si="54"/>
        <v>39</v>
      </c>
      <c r="AF76" s="637">
        <v>36</v>
      </c>
      <c r="AG76" s="43">
        <v>3</v>
      </c>
      <c r="AH76" s="556">
        <v>55</v>
      </c>
      <c r="AI76" s="556">
        <v>54</v>
      </c>
      <c r="AJ76" s="43">
        <v>4</v>
      </c>
      <c r="AK76" s="608">
        <f t="shared" si="55"/>
        <v>2104.5</v>
      </c>
      <c r="AL76" s="589">
        <f t="shared" si="56"/>
        <v>1956.5</v>
      </c>
      <c r="AM76" s="783">
        <v>1473.1</v>
      </c>
      <c r="AN76" s="168">
        <v>483.4</v>
      </c>
      <c r="AO76" s="44">
        <v>6</v>
      </c>
      <c r="AP76" s="51" t="s">
        <v>56</v>
      </c>
      <c r="AQ76" s="45">
        <v>142</v>
      </c>
      <c r="AR76" s="45" t="s">
        <v>56</v>
      </c>
      <c r="AS76" s="46" t="s">
        <v>56</v>
      </c>
      <c r="AT76" s="242">
        <f t="shared" si="57"/>
        <v>148</v>
      </c>
      <c r="AU76" s="242" t="e">
        <f>#REF!</f>
        <v>#REF!</v>
      </c>
      <c r="AV76" s="347" t="s">
        <v>56</v>
      </c>
      <c r="AW76" s="347">
        <v>10.6</v>
      </c>
      <c r="AX76" s="346" t="s">
        <v>56</v>
      </c>
      <c r="AY76" s="346" t="s">
        <v>56</v>
      </c>
      <c r="AZ76" s="346" t="s">
        <v>56</v>
      </c>
      <c r="BA76" s="243" t="e">
        <f t="shared" si="60"/>
        <v>#REF!</v>
      </c>
      <c r="BB76" s="255">
        <v>7.5</v>
      </c>
      <c r="BC76" s="256">
        <v>170.5</v>
      </c>
      <c r="BD76" s="257">
        <v>73</v>
      </c>
      <c r="BE76" s="256">
        <v>434</v>
      </c>
      <c r="BF76" s="254">
        <f t="shared" si="58"/>
        <v>685</v>
      </c>
      <c r="BG76" s="35" t="s">
        <v>58</v>
      </c>
      <c r="BH76" s="34">
        <v>1</v>
      </c>
      <c r="BI76" s="104" t="e">
        <f>#REF!</f>
        <v>#REF!</v>
      </c>
      <c r="BJ76" s="34">
        <v>0</v>
      </c>
      <c r="BK76" s="334">
        <f t="shared" si="44"/>
        <v>526.125</v>
      </c>
      <c r="BL76" s="334">
        <f t="shared" si="45"/>
        <v>126.27</v>
      </c>
      <c r="BM76" s="556" t="s">
        <v>983</v>
      </c>
      <c r="BN76" s="36" t="s">
        <v>59</v>
      </c>
      <c r="BO76" s="35" t="s">
        <v>58</v>
      </c>
      <c r="BP76" s="548">
        <v>0.05858</v>
      </c>
      <c r="BQ76" s="34">
        <v>1</v>
      </c>
      <c r="BR76" s="104" t="e">
        <f>#REF!</f>
        <v>#REF!</v>
      </c>
      <c r="BS76" s="34">
        <v>0</v>
      </c>
      <c r="BT76" s="334">
        <f t="shared" si="46"/>
        <v>12.627</v>
      </c>
      <c r="BU76" s="334">
        <f t="shared" si="47"/>
        <v>84.18</v>
      </c>
      <c r="BV76" s="334">
        <f t="shared" si="48"/>
        <v>84.18</v>
      </c>
      <c r="BW76" s="715" t="s">
        <v>1067</v>
      </c>
      <c r="BX76" s="716"/>
      <c r="BY76" s="296" t="s">
        <v>59</v>
      </c>
      <c r="BZ76" s="37" t="s">
        <v>60</v>
      </c>
      <c r="CA76" s="548">
        <v>0.05782</v>
      </c>
      <c r="CB76" s="34">
        <v>1</v>
      </c>
      <c r="CC76" s="104" t="e">
        <f>#REF!</f>
        <v>#REF!</v>
      </c>
      <c r="CD76" s="104" t="e">
        <f t="shared" si="63"/>
        <v>#REF!</v>
      </c>
      <c r="CE76" s="334">
        <f t="shared" si="49"/>
        <v>12.627</v>
      </c>
      <c r="CF76" s="334">
        <f t="shared" si="50"/>
        <v>84.18</v>
      </c>
      <c r="CG76" s="334">
        <f t="shared" si="51"/>
        <v>84.18</v>
      </c>
      <c r="CH76" s="33" t="s">
        <v>59</v>
      </c>
      <c r="CI76" s="35" t="s">
        <v>60</v>
      </c>
      <c r="CJ76" s="545">
        <f t="shared" si="59"/>
        <v>0.1164</v>
      </c>
      <c r="CK76" s="333">
        <f t="shared" si="52"/>
        <v>105.22500000000001</v>
      </c>
      <c r="CL76" s="313" t="s">
        <v>56</v>
      </c>
      <c r="CM76" s="35" t="s">
        <v>60</v>
      </c>
      <c r="CN76" s="37">
        <v>1982</v>
      </c>
      <c r="CO76" s="37">
        <v>192</v>
      </c>
      <c r="CP76" s="34">
        <v>0</v>
      </c>
      <c r="CQ76" s="36" t="s">
        <v>61</v>
      </c>
      <c r="CR76" s="135" t="s">
        <v>60</v>
      </c>
      <c r="CS76" s="542">
        <v>2.4</v>
      </c>
      <c r="CT76" s="560">
        <v>0.474</v>
      </c>
      <c r="CU76" s="556"/>
      <c r="CV76" s="135" t="e">
        <f>#REF!</f>
        <v>#REF!</v>
      </c>
      <c r="CW76" s="676">
        <v>1</v>
      </c>
      <c r="CX76" s="33">
        <v>1</v>
      </c>
      <c r="CY76" s="32">
        <v>1</v>
      </c>
      <c r="CZ76" s="32">
        <v>1</v>
      </c>
      <c r="DA76" s="32" t="s">
        <v>486</v>
      </c>
      <c r="DB76" s="724">
        <v>1</v>
      </c>
      <c r="DC76" s="724"/>
      <c r="DD76" s="32">
        <v>1</v>
      </c>
      <c r="DE76" s="43"/>
      <c r="DF76" s="33"/>
      <c r="DG76" s="127"/>
      <c r="DH76" s="127"/>
      <c r="DI76" s="39" t="e">
        <f t="shared" si="61"/>
        <v>#REF!</v>
      </c>
    </row>
    <row r="77" spans="1:113" ht="27.75" customHeight="1" thickBot="1">
      <c r="A77" s="129">
        <f t="shared" si="62"/>
        <v>74</v>
      </c>
      <c r="B77" s="38" t="s">
        <v>52</v>
      </c>
      <c r="C77" s="39" t="s">
        <v>83</v>
      </c>
      <c r="D77" s="40">
        <v>25</v>
      </c>
      <c r="E77" s="41" t="str">
        <f t="shared" si="64"/>
        <v>Озимина д.25</v>
      </c>
      <c r="F77" s="31" t="s">
        <v>53</v>
      </c>
      <c r="G77" s="40" t="s">
        <v>54</v>
      </c>
      <c r="H77" s="32">
        <v>1960</v>
      </c>
      <c r="I77" s="184" t="s">
        <v>986</v>
      </c>
      <c r="J77" s="910" t="s">
        <v>1037</v>
      </c>
      <c r="K77" s="32" t="s">
        <v>172</v>
      </c>
      <c r="L77" s="32" t="s">
        <v>660</v>
      </c>
      <c r="M77" s="170" t="s">
        <v>615</v>
      </c>
      <c r="N77" s="176" t="s">
        <v>298</v>
      </c>
      <c r="O77" s="176">
        <v>695.7</v>
      </c>
      <c r="P77" s="187">
        <v>695.7</v>
      </c>
      <c r="Q77" s="35">
        <v>45</v>
      </c>
      <c r="R77" s="34">
        <v>30</v>
      </c>
      <c r="S77" s="34">
        <v>30</v>
      </c>
      <c r="T77" s="33">
        <v>30</v>
      </c>
      <c r="U77" s="132">
        <v>30</v>
      </c>
      <c r="V77" s="132">
        <v>40</v>
      </c>
      <c r="W77" s="132">
        <v>40</v>
      </c>
      <c r="X77" s="132">
        <v>40</v>
      </c>
      <c r="Y77" s="132">
        <v>40</v>
      </c>
      <c r="Z77" s="650">
        <v>31216</v>
      </c>
      <c r="AA77" s="596">
        <v>33887</v>
      </c>
      <c r="AB77" s="42">
        <v>3</v>
      </c>
      <c r="AC77" s="48">
        <v>0</v>
      </c>
      <c r="AD77" s="43">
        <v>32</v>
      </c>
      <c r="AE77" s="32">
        <f t="shared" si="54"/>
        <v>32</v>
      </c>
      <c r="AF77" s="637">
        <v>29</v>
      </c>
      <c r="AG77" s="43">
        <v>3</v>
      </c>
      <c r="AH77" s="556">
        <v>46</v>
      </c>
      <c r="AI77" s="556">
        <v>47</v>
      </c>
      <c r="AJ77" s="43">
        <v>3</v>
      </c>
      <c r="AK77" s="608">
        <f t="shared" si="55"/>
        <v>1621.3</v>
      </c>
      <c r="AL77" s="589">
        <f t="shared" si="56"/>
        <v>1511.5</v>
      </c>
      <c r="AM77" s="783">
        <v>1212.5</v>
      </c>
      <c r="AN77" s="168">
        <v>299</v>
      </c>
      <c r="AO77" s="44">
        <v>5.6</v>
      </c>
      <c r="AP77" s="51" t="s">
        <v>56</v>
      </c>
      <c r="AQ77" s="45">
        <v>104.2</v>
      </c>
      <c r="AR77" s="45" t="s">
        <v>56</v>
      </c>
      <c r="AS77" s="46" t="s">
        <v>56</v>
      </c>
      <c r="AT77" s="242">
        <f t="shared" si="57"/>
        <v>109.8</v>
      </c>
      <c r="AU77" s="242" t="e">
        <f>#REF!</f>
        <v>#REF!</v>
      </c>
      <c r="AV77" s="347" t="s">
        <v>56</v>
      </c>
      <c r="AW77" s="347">
        <v>11.6</v>
      </c>
      <c r="AX77" s="346" t="s">
        <v>56</v>
      </c>
      <c r="AY77" s="346" t="s">
        <v>56</v>
      </c>
      <c r="AZ77" s="346" t="s">
        <v>56</v>
      </c>
      <c r="BA77" s="243" t="e">
        <f t="shared" si="60"/>
        <v>#REF!</v>
      </c>
      <c r="BB77" s="255">
        <v>14</v>
      </c>
      <c r="BC77" s="256">
        <v>167</v>
      </c>
      <c r="BD77" s="257">
        <v>40</v>
      </c>
      <c r="BE77" s="256">
        <v>1350</v>
      </c>
      <c r="BF77" s="254">
        <f t="shared" si="58"/>
        <v>1571</v>
      </c>
      <c r="BG77" s="35" t="s">
        <v>58</v>
      </c>
      <c r="BH77" s="34">
        <v>1</v>
      </c>
      <c r="BI77" s="104" t="e">
        <f>#REF!</f>
        <v>#REF!</v>
      </c>
      <c r="BJ77" s="34">
        <v>0</v>
      </c>
      <c r="BK77" s="334">
        <f t="shared" si="44"/>
        <v>405.325</v>
      </c>
      <c r="BL77" s="334">
        <f t="shared" si="45"/>
        <v>97.27799999999999</v>
      </c>
      <c r="BM77" s="556" t="s">
        <v>983</v>
      </c>
      <c r="BN77" s="36" t="s">
        <v>59</v>
      </c>
      <c r="BO77" s="35" t="s">
        <v>58</v>
      </c>
      <c r="BP77" s="548">
        <v>0.05858</v>
      </c>
      <c r="BQ77" s="34">
        <v>1</v>
      </c>
      <c r="BR77" s="104" t="e">
        <f>#REF!</f>
        <v>#REF!</v>
      </c>
      <c r="BS77" s="34">
        <v>0</v>
      </c>
      <c r="BT77" s="334">
        <f t="shared" si="46"/>
        <v>9.7278</v>
      </c>
      <c r="BU77" s="334">
        <f t="shared" si="47"/>
        <v>64.852</v>
      </c>
      <c r="BV77" s="334">
        <f t="shared" si="48"/>
        <v>64.852</v>
      </c>
      <c r="BW77" s="716"/>
      <c r="BX77" s="715" t="s">
        <v>1067</v>
      </c>
      <c r="BY77" s="296" t="s">
        <v>59</v>
      </c>
      <c r="BZ77" s="37" t="s">
        <v>60</v>
      </c>
      <c r="CA77" s="548">
        <v>0.05782</v>
      </c>
      <c r="CB77" s="34">
        <v>1</v>
      </c>
      <c r="CC77" s="104" t="e">
        <f>#REF!</f>
        <v>#REF!</v>
      </c>
      <c r="CD77" s="104" t="e">
        <f t="shared" si="63"/>
        <v>#REF!</v>
      </c>
      <c r="CE77" s="334">
        <f t="shared" si="49"/>
        <v>9.7278</v>
      </c>
      <c r="CF77" s="334">
        <f t="shared" si="50"/>
        <v>64.852</v>
      </c>
      <c r="CG77" s="334">
        <f t="shared" si="51"/>
        <v>64.852</v>
      </c>
      <c r="CH77" s="33" t="s">
        <v>59</v>
      </c>
      <c r="CI77" s="35" t="s">
        <v>60</v>
      </c>
      <c r="CJ77" s="545">
        <f t="shared" si="59"/>
        <v>0.1164</v>
      </c>
      <c r="CK77" s="333">
        <f t="shared" si="52"/>
        <v>81.065</v>
      </c>
      <c r="CL77" s="313" t="s">
        <v>56</v>
      </c>
      <c r="CM77" s="35" t="s">
        <v>60</v>
      </c>
      <c r="CN77" s="37">
        <v>1976</v>
      </c>
      <c r="CO77" s="37">
        <v>180</v>
      </c>
      <c r="CP77" s="34">
        <v>0</v>
      </c>
      <c r="CQ77" s="36" t="s">
        <v>61</v>
      </c>
      <c r="CR77" s="135" t="s">
        <v>60</v>
      </c>
      <c r="CS77" s="542">
        <v>2.4</v>
      </c>
      <c r="CT77" s="560">
        <v>0.474</v>
      </c>
      <c r="CU77" s="556"/>
      <c r="CV77" s="135" t="e">
        <f>#REF!</f>
        <v>#REF!</v>
      </c>
      <c r="CW77" s="676">
        <v>1</v>
      </c>
      <c r="CX77" s="33">
        <v>1</v>
      </c>
      <c r="CY77" s="32">
        <v>1</v>
      </c>
      <c r="CZ77" s="32">
        <v>1</v>
      </c>
      <c r="DA77" s="32" t="s">
        <v>486</v>
      </c>
      <c r="DB77" s="724">
        <v>1</v>
      </c>
      <c r="DC77" s="724"/>
      <c r="DD77" s="32">
        <v>1</v>
      </c>
      <c r="DE77" s="43"/>
      <c r="DF77" s="33"/>
      <c r="DG77" s="127"/>
      <c r="DH77" s="127"/>
      <c r="DI77" s="39" t="e">
        <f t="shared" si="61"/>
        <v>#REF!</v>
      </c>
    </row>
    <row r="78" spans="1:113" ht="27.75" customHeight="1" thickBot="1">
      <c r="A78" s="129">
        <f t="shared" si="62"/>
        <v>75</v>
      </c>
      <c r="B78" s="38" t="s">
        <v>52</v>
      </c>
      <c r="C78" s="39" t="s">
        <v>83</v>
      </c>
      <c r="D78" s="40">
        <v>27</v>
      </c>
      <c r="E78" s="41" t="str">
        <f t="shared" si="64"/>
        <v>Озимина д.27</v>
      </c>
      <c r="F78" s="31" t="s">
        <v>53</v>
      </c>
      <c r="G78" s="40" t="s">
        <v>54</v>
      </c>
      <c r="H78" s="32">
        <v>1960</v>
      </c>
      <c r="I78" s="184" t="s">
        <v>986</v>
      </c>
      <c r="J78" s="910" t="s">
        <v>1037</v>
      </c>
      <c r="K78" s="32" t="s">
        <v>173</v>
      </c>
      <c r="L78" s="32" t="s">
        <v>645</v>
      </c>
      <c r="M78" s="170" t="s">
        <v>616</v>
      </c>
      <c r="N78" s="176" t="s">
        <v>299</v>
      </c>
      <c r="O78" s="176">
        <v>680.1</v>
      </c>
      <c r="P78" s="189">
        <v>680.1</v>
      </c>
      <c r="Q78" s="35">
        <v>39</v>
      </c>
      <c r="R78" s="34">
        <v>40</v>
      </c>
      <c r="S78" s="34">
        <v>40</v>
      </c>
      <c r="T78" s="33">
        <v>30</v>
      </c>
      <c r="U78" s="132">
        <v>40</v>
      </c>
      <c r="V78" s="132">
        <v>40</v>
      </c>
      <c r="W78" s="132">
        <v>40</v>
      </c>
      <c r="X78" s="132">
        <v>40</v>
      </c>
      <c r="Y78" s="132">
        <v>40</v>
      </c>
      <c r="Z78" s="650">
        <v>31222</v>
      </c>
      <c r="AA78" s="596">
        <v>33974</v>
      </c>
      <c r="AB78" s="42">
        <v>3</v>
      </c>
      <c r="AC78" s="48">
        <v>0</v>
      </c>
      <c r="AD78" s="43">
        <v>28</v>
      </c>
      <c r="AE78" s="32">
        <f t="shared" si="54"/>
        <v>30</v>
      </c>
      <c r="AF78" s="637">
        <v>27</v>
      </c>
      <c r="AG78" s="43">
        <v>3</v>
      </c>
      <c r="AH78" s="556">
        <v>44</v>
      </c>
      <c r="AI78" s="556">
        <v>35</v>
      </c>
      <c r="AJ78" s="43">
        <v>3</v>
      </c>
      <c r="AK78" s="608">
        <f t="shared" si="55"/>
        <v>1627.3</v>
      </c>
      <c r="AL78" s="589">
        <f t="shared" si="56"/>
        <v>1517.5</v>
      </c>
      <c r="AM78" s="783">
        <v>1115.4</v>
      </c>
      <c r="AN78" s="168">
        <v>402.1</v>
      </c>
      <c r="AO78" s="44">
        <v>5.4</v>
      </c>
      <c r="AP78" s="51" t="s">
        <v>56</v>
      </c>
      <c r="AQ78" s="45">
        <v>104.4</v>
      </c>
      <c r="AR78" s="45" t="s">
        <v>56</v>
      </c>
      <c r="AS78" s="46" t="s">
        <v>56</v>
      </c>
      <c r="AT78" s="242">
        <f t="shared" si="57"/>
        <v>109.80000000000001</v>
      </c>
      <c r="AU78" s="242" t="e">
        <f>#REF!</f>
        <v>#REF!</v>
      </c>
      <c r="AV78" s="347" t="s">
        <v>56</v>
      </c>
      <c r="AW78" s="347">
        <v>11.6</v>
      </c>
      <c r="AX78" s="346" t="s">
        <v>56</v>
      </c>
      <c r="AY78" s="346" t="s">
        <v>56</v>
      </c>
      <c r="AZ78" s="346" t="s">
        <v>56</v>
      </c>
      <c r="BA78" s="243" t="e">
        <f t="shared" si="60"/>
        <v>#REF!</v>
      </c>
      <c r="BB78" s="255">
        <v>15</v>
      </c>
      <c r="BC78" s="256">
        <v>194</v>
      </c>
      <c r="BD78" s="257">
        <v>46</v>
      </c>
      <c r="BE78" s="256">
        <v>1254</v>
      </c>
      <c r="BF78" s="254">
        <f t="shared" si="58"/>
        <v>1509</v>
      </c>
      <c r="BG78" s="35" t="s">
        <v>58</v>
      </c>
      <c r="BH78" s="34">
        <v>1</v>
      </c>
      <c r="BI78" s="104" t="e">
        <f>#REF!</f>
        <v>#REF!</v>
      </c>
      <c r="BJ78" s="34">
        <v>0</v>
      </c>
      <c r="BK78" s="334">
        <f t="shared" si="44"/>
        <v>406.825</v>
      </c>
      <c r="BL78" s="334">
        <f t="shared" si="45"/>
        <v>97.63799999999999</v>
      </c>
      <c r="BM78" s="556" t="s">
        <v>983</v>
      </c>
      <c r="BN78" s="36" t="s">
        <v>59</v>
      </c>
      <c r="BO78" s="35" t="s">
        <v>58</v>
      </c>
      <c r="BP78" s="548">
        <v>0.05858</v>
      </c>
      <c r="BQ78" s="34">
        <v>1</v>
      </c>
      <c r="BR78" s="104" t="e">
        <f>#REF!</f>
        <v>#REF!</v>
      </c>
      <c r="BS78" s="34">
        <v>0</v>
      </c>
      <c r="BT78" s="334">
        <f t="shared" si="46"/>
        <v>9.7638</v>
      </c>
      <c r="BU78" s="334">
        <f t="shared" si="47"/>
        <v>65.092</v>
      </c>
      <c r="BV78" s="334">
        <f t="shared" si="48"/>
        <v>65.092</v>
      </c>
      <c r="BW78" s="716"/>
      <c r="BX78" s="715" t="s">
        <v>1067</v>
      </c>
      <c r="BY78" s="296" t="s">
        <v>59</v>
      </c>
      <c r="BZ78" s="37" t="s">
        <v>60</v>
      </c>
      <c r="CA78" s="548">
        <v>0.05782</v>
      </c>
      <c r="CB78" s="34">
        <v>1</v>
      </c>
      <c r="CC78" s="104" t="e">
        <f>#REF!</f>
        <v>#REF!</v>
      </c>
      <c r="CD78" s="104" t="e">
        <f t="shared" si="63"/>
        <v>#REF!</v>
      </c>
      <c r="CE78" s="334">
        <f t="shared" si="49"/>
        <v>9.7638</v>
      </c>
      <c r="CF78" s="334">
        <f t="shared" si="50"/>
        <v>65.092</v>
      </c>
      <c r="CG78" s="334">
        <f t="shared" si="51"/>
        <v>65.092</v>
      </c>
      <c r="CH78" s="33" t="s">
        <v>59</v>
      </c>
      <c r="CI78" s="35" t="s">
        <v>60</v>
      </c>
      <c r="CJ78" s="545">
        <f t="shared" si="59"/>
        <v>0.1164</v>
      </c>
      <c r="CK78" s="333">
        <f t="shared" si="52"/>
        <v>81.36500000000001</v>
      </c>
      <c r="CL78" s="313" t="s">
        <v>56</v>
      </c>
      <c r="CM78" s="35" t="s">
        <v>60</v>
      </c>
      <c r="CN78" s="37">
        <v>1976</v>
      </c>
      <c r="CO78" s="37">
        <v>120</v>
      </c>
      <c r="CP78" s="34">
        <v>0</v>
      </c>
      <c r="CQ78" s="36" t="s">
        <v>61</v>
      </c>
      <c r="CR78" s="135" t="s">
        <v>60</v>
      </c>
      <c r="CS78" s="542">
        <v>2.4</v>
      </c>
      <c r="CT78" s="560">
        <v>0.474</v>
      </c>
      <c r="CU78" s="556"/>
      <c r="CV78" s="135" t="e">
        <f>#REF!</f>
        <v>#REF!</v>
      </c>
      <c r="CW78" s="676">
        <v>1</v>
      </c>
      <c r="CX78" s="33">
        <v>1</v>
      </c>
      <c r="CY78" s="32">
        <v>1</v>
      </c>
      <c r="CZ78" s="32">
        <v>1</v>
      </c>
      <c r="DA78" s="32" t="s">
        <v>486</v>
      </c>
      <c r="DB78" s="724">
        <v>1</v>
      </c>
      <c r="DC78" s="724"/>
      <c r="DD78" s="32">
        <v>1</v>
      </c>
      <c r="DE78" s="43"/>
      <c r="DF78" s="33"/>
      <c r="DG78" s="127"/>
      <c r="DH78" s="127"/>
      <c r="DI78" s="39" t="e">
        <f t="shared" si="61"/>
        <v>#REF!</v>
      </c>
    </row>
    <row r="79" spans="1:113" ht="27.75" customHeight="1" thickBot="1">
      <c r="A79" s="129">
        <f t="shared" si="62"/>
        <v>76</v>
      </c>
      <c r="B79" s="38" t="s">
        <v>52</v>
      </c>
      <c r="C79" s="39" t="s">
        <v>83</v>
      </c>
      <c r="D79" s="40">
        <v>29</v>
      </c>
      <c r="E79" s="41" t="str">
        <f t="shared" si="64"/>
        <v>Озимина д.29</v>
      </c>
      <c r="F79" s="31" t="s">
        <v>53</v>
      </c>
      <c r="G79" s="40" t="s">
        <v>54</v>
      </c>
      <c r="H79" s="32">
        <v>1960</v>
      </c>
      <c r="I79" s="184" t="s">
        <v>986</v>
      </c>
      <c r="J79" s="910" t="s">
        <v>1037</v>
      </c>
      <c r="K79" s="32" t="s">
        <v>174</v>
      </c>
      <c r="L79" s="32" t="s">
        <v>653</v>
      </c>
      <c r="M79" s="170" t="s">
        <v>617</v>
      </c>
      <c r="N79" s="175" t="s">
        <v>271</v>
      </c>
      <c r="O79" s="175">
        <v>720</v>
      </c>
      <c r="P79" s="187">
        <v>692.9</v>
      </c>
      <c r="Q79" s="35">
        <v>45</v>
      </c>
      <c r="R79" s="34">
        <v>40</v>
      </c>
      <c r="S79" s="34">
        <v>40</v>
      </c>
      <c r="T79" s="33">
        <v>40</v>
      </c>
      <c r="U79" s="132">
        <v>40</v>
      </c>
      <c r="V79" s="132">
        <v>40</v>
      </c>
      <c r="W79" s="132">
        <v>40</v>
      </c>
      <c r="X79" s="132">
        <v>50</v>
      </c>
      <c r="Y79" s="132">
        <v>50</v>
      </c>
      <c r="Z79" s="650">
        <v>31216</v>
      </c>
      <c r="AA79" s="596">
        <v>34294</v>
      </c>
      <c r="AB79" s="42">
        <v>3</v>
      </c>
      <c r="AC79" s="48">
        <v>0</v>
      </c>
      <c r="AD79" s="43">
        <v>30</v>
      </c>
      <c r="AE79" s="32">
        <f t="shared" si="54"/>
        <v>34</v>
      </c>
      <c r="AF79" s="637">
        <v>30</v>
      </c>
      <c r="AG79" s="43">
        <v>4</v>
      </c>
      <c r="AH79" s="556">
        <v>33</v>
      </c>
      <c r="AI79" s="556">
        <v>40</v>
      </c>
      <c r="AJ79" s="43">
        <v>3</v>
      </c>
      <c r="AK79" s="608">
        <f t="shared" si="55"/>
        <v>1606.1</v>
      </c>
      <c r="AL79" s="589">
        <f t="shared" si="56"/>
        <v>1496.3</v>
      </c>
      <c r="AM79" s="783">
        <v>1245.2</v>
      </c>
      <c r="AN79" s="168">
        <v>251.1</v>
      </c>
      <c r="AO79" s="44">
        <v>6.1</v>
      </c>
      <c r="AP79" s="51" t="s">
        <v>56</v>
      </c>
      <c r="AQ79" s="45">
        <v>103.7</v>
      </c>
      <c r="AR79" s="45" t="s">
        <v>56</v>
      </c>
      <c r="AS79" s="46" t="s">
        <v>56</v>
      </c>
      <c r="AT79" s="242">
        <f t="shared" si="57"/>
        <v>109.8</v>
      </c>
      <c r="AU79" s="242" t="e">
        <f>#REF!</f>
        <v>#REF!</v>
      </c>
      <c r="AV79" s="347" t="s">
        <v>56</v>
      </c>
      <c r="AW79" s="347">
        <v>11.6</v>
      </c>
      <c r="AX79" s="346" t="s">
        <v>56</v>
      </c>
      <c r="AY79" s="346" t="s">
        <v>56</v>
      </c>
      <c r="AZ79" s="346" t="s">
        <v>56</v>
      </c>
      <c r="BA79" s="243" t="e">
        <f t="shared" si="60"/>
        <v>#REF!</v>
      </c>
      <c r="BB79" s="255">
        <v>18</v>
      </c>
      <c r="BC79" s="256">
        <v>240</v>
      </c>
      <c r="BD79" s="257">
        <v>440</v>
      </c>
      <c r="BE79" s="256">
        <v>1162</v>
      </c>
      <c r="BF79" s="254">
        <f t="shared" si="58"/>
        <v>1860</v>
      </c>
      <c r="BG79" s="35" t="s">
        <v>58</v>
      </c>
      <c r="BH79" s="34">
        <v>1</v>
      </c>
      <c r="BI79" s="104" t="e">
        <f>#REF!</f>
        <v>#REF!</v>
      </c>
      <c r="BJ79" s="34">
        <v>0</v>
      </c>
      <c r="BK79" s="334">
        <f t="shared" si="44"/>
        <v>401.525</v>
      </c>
      <c r="BL79" s="334">
        <f t="shared" si="45"/>
        <v>96.36599999999999</v>
      </c>
      <c r="BM79" s="556" t="s">
        <v>983</v>
      </c>
      <c r="BN79" s="36" t="s">
        <v>59</v>
      </c>
      <c r="BO79" s="35" t="s">
        <v>58</v>
      </c>
      <c r="BP79" s="548">
        <v>0.05858</v>
      </c>
      <c r="BQ79" s="34">
        <v>1</v>
      </c>
      <c r="BR79" s="104" t="e">
        <f>#REF!</f>
        <v>#REF!</v>
      </c>
      <c r="BS79" s="34">
        <v>0</v>
      </c>
      <c r="BT79" s="334">
        <f t="shared" si="46"/>
        <v>9.6366</v>
      </c>
      <c r="BU79" s="334">
        <f t="shared" si="47"/>
        <v>64.244</v>
      </c>
      <c r="BV79" s="334">
        <f t="shared" si="48"/>
        <v>64.244</v>
      </c>
      <c r="BW79" s="716"/>
      <c r="BX79" s="715" t="s">
        <v>1067</v>
      </c>
      <c r="BY79" s="296" t="s">
        <v>59</v>
      </c>
      <c r="BZ79" s="37" t="s">
        <v>60</v>
      </c>
      <c r="CA79" s="548">
        <v>0.05782</v>
      </c>
      <c r="CB79" s="34">
        <v>1</v>
      </c>
      <c r="CC79" s="104" t="e">
        <f>#REF!</f>
        <v>#REF!</v>
      </c>
      <c r="CD79" s="104" t="e">
        <f t="shared" si="63"/>
        <v>#REF!</v>
      </c>
      <c r="CE79" s="334">
        <f t="shared" si="49"/>
        <v>9.6366</v>
      </c>
      <c r="CF79" s="334">
        <f t="shared" si="50"/>
        <v>64.244</v>
      </c>
      <c r="CG79" s="334">
        <f t="shared" si="51"/>
        <v>64.244</v>
      </c>
      <c r="CH79" s="33" t="s">
        <v>59</v>
      </c>
      <c r="CI79" s="35" t="s">
        <v>60</v>
      </c>
      <c r="CJ79" s="545">
        <f t="shared" si="59"/>
        <v>0.1164</v>
      </c>
      <c r="CK79" s="333">
        <f t="shared" si="52"/>
        <v>80.305</v>
      </c>
      <c r="CL79" s="313" t="s">
        <v>56</v>
      </c>
      <c r="CM79" s="35" t="s">
        <v>60</v>
      </c>
      <c r="CN79" s="37">
        <v>1976</v>
      </c>
      <c r="CO79" s="37">
        <v>180</v>
      </c>
      <c r="CP79" s="34">
        <v>0</v>
      </c>
      <c r="CQ79" s="36" t="s">
        <v>61</v>
      </c>
      <c r="CR79" s="135" t="s">
        <v>60</v>
      </c>
      <c r="CS79" s="542">
        <v>2.4</v>
      </c>
      <c r="CT79" s="560">
        <v>0.474</v>
      </c>
      <c r="CU79" s="556"/>
      <c r="CV79" s="135" t="e">
        <f>#REF!</f>
        <v>#REF!</v>
      </c>
      <c r="CW79" s="676">
        <v>1</v>
      </c>
      <c r="CX79" s="33">
        <v>1</v>
      </c>
      <c r="CY79" s="32">
        <v>1</v>
      </c>
      <c r="CZ79" s="32">
        <v>1</v>
      </c>
      <c r="DA79" s="32" t="s">
        <v>486</v>
      </c>
      <c r="DB79" s="724">
        <v>1</v>
      </c>
      <c r="DC79" s="724"/>
      <c r="DD79" s="32">
        <v>1</v>
      </c>
      <c r="DE79" s="43"/>
      <c r="DF79" s="33"/>
      <c r="DG79" s="127"/>
      <c r="DH79" s="127"/>
      <c r="DI79" s="39" t="e">
        <f t="shared" si="61"/>
        <v>#REF!</v>
      </c>
    </row>
    <row r="80" spans="1:113" ht="27.75" customHeight="1" thickBot="1">
      <c r="A80" s="129">
        <f t="shared" si="62"/>
        <v>77</v>
      </c>
      <c r="B80" s="38" t="s">
        <v>52</v>
      </c>
      <c r="C80" s="39" t="s">
        <v>83</v>
      </c>
      <c r="D80" s="40">
        <v>30</v>
      </c>
      <c r="E80" s="41" t="str">
        <f t="shared" si="64"/>
        <v>Озимина д.30</v>
      </c>
      <c r="F80" s="31" t="s">
        <v>53</v>
      </c>
      <c r="G80" s="40" t="s">
        <v>54</v>
      </c>
      <c r="H80" s="32">
        <v>1968</v>
      </c>
      <c r="I80" s="186" t="s">
        <v>988</v>
      </c>
      <c r="J80" s="910" t="s">
        <v>1037</v>
      </c>
      <c r="K80" s="32" t="s">
        <v>175</v>
      </c>
      <c r="L80" s="32" t="s">
        <v>662</v>
      </c>
      <c r="M80" s="170" t="s">
        <v>618</v>
      </c>
      <c r="N80" s="176" t="s">
        <v>300</v>
      </c>
      <c r="O80" s="176">
        <v>939.5</v>
      </c>
      <c r="P80" s="187">
        <v>926</v>
      </c>
      <c r="Q80" s="35">
        <v>15</v>
      </c>
      <c r="R80" s="34">
        <v>10</v>
      </c>
      <c r="S80" s="34">
        <v>10</v>
      </c>
      <c r="T80" s="33">
        <v>10</v>
      </c>
      <c r="U80" s="132">
        <v>40</v>
      </c>
      <c r="V80" s="132">
        <v>30</v>
      </c>
      <c r="W80" s="132">
        <v>30</v>
      </c>
      <c r="X80" s="132">
        <v>20</v>
      </c>
      <c r="Y80" s="132">
        <v>10</v>
      </c>
      <c r="Z80" s="650">
        <v>31097</v>
      </c>
      <c r="AA80" s="596">
        <v>34232</v>
      </c>
      <c r="AB80" s="42">
        <v>4</v>
      </c>
      <c r="AC80" s="48">
        <v>0</v>
      </c>
      <c r="AD80" s="43">
        <v>68</v>
      </c>
      <c r="AE80" s="32">
        <f t="shared" si="54"/>
        <v>70</v>
      </c>
      <c r="AF80" s="637">
        <v>68</v>
      </c>
      <c r="AG80" s="43">
        <v>2</v>
      </c>
      <c r="AH80" s="556">
        <v>112</v>
      </c>
      <c r="AI80" s="556">
        <v>112</v>
      </c>
      <c r="AJ80" s="43">
        <v>5</v>
      </c>
      <c r="AK80" s="608">
        <f t="shared" si="55"/>
        <v>3664.2</v>
      </c>
      <c r="AL80" s="589">
        <f t="shared" si="56"/>
        <v>3408.2999999999997</v>
      </c>
      <c r="AM80" s="783">
        <v>3290.1</v>
      </c>
      <c r="AN80" s="168">
        <v>118.2</v>
      </c>
      <c r="AO80" s="44">
        <v>8</v>
      </c>
      <c r="AP80" s="51" t="s">
        <v>56</v>
      </c>
      <c r="AQ80" s="45">
        <v>247.9</v>
      </c>
      <c r="AR80" s="45" t="s">
        <v>56</v>
      </c>
      <c r="AS80" s="46" t="s">
        <v>56</v>
      </c>
      <c r="AT80" s="242">
        <f t="shared" si="57"/>
        <v>255.9</v>
      </c>
      <c r="AU80" s="242" t="e">
        <f>#REF!</f>
        <v>#REF!</v>
      </c>
      <c r="AV80" s="347" t="s">
        <v>56</v>
      </c>
      <c r="AW80" s="347">
        <v>12.4</v>
      </c>
      <c r="AX80" s="346" t="s">
        <v>56</v>
      </c>
      <c r="AY80" s="346" t="s">
        <v>56</v>
      </c>
      <c r="AZ80" s="346" t="s">
        <v>56</v>
      </c>
      <c r="BA80" s="243" t="e">
        <f t="shared" si="60"/>
        <v>#REF!</v>
      </c>
      <c r="BB80" s="255">
        <v>42</v>
      </c>
      <c r="BC80" s="256">
        <v>288</v>
      </c>
      <c r="BD80" s="257">
        <v>186</v>
      </c>
      <c r="BE80" s="256">
        <v>255</v>
      </c>
      <c r="BF80" s="254">
        <f t="shared" si="58"/>
        <v>771</v>
      </c>
      <c r="BG80" s="35" t="s">
        <v>58</v>
      </c>
      <c r="BH80" s="34">
        <v>1</v>
      </c>
      <c r="BI80" s="104" t="e">
        <f>#REF!</f>
        <v>#REF!</v>
      </c>
      <c r="BJ80" s="34">
        <v>0</v>
      </c>
      <c r="BK80" s="334">
        <f t="shared" si="44"/>
        <v>916.05</v>
      </c>
      <c r="BL80" s="334">
        <f t="shared" si="45"/>
        <v>219.85199999999998</v>
      </c>
      <c r="BM80" s="556" t="s">
        <v>983</v>
      </c>
      <c r="BN80" s="36" t="s">
        <v>59</v>
      </c>
      <c r="BO80" s="35" t="s">
        <v>58</v>
      </c>
      <c r="BP80" s="548">
        <v>0.05858</v>
      </c>
      <c r="BQ80" s="34">
        <v>1</v>
      </c>
      <c r="BR80" s="104" t="e">
        <f>#REF!</f>
        <v>#REF!</v>
      </c>
      <c r="BS80" s="34">
        <v>0</v>
      </c>
      <c r="BT80" s="334">
        <f t="shared" si="46"/>
        <v>21.9852</v>
      </c>
      <c r="BU80" s="334">
        <f t="shared" si="47"/>
        <v>146.56799999999998</v>
      </c>
      <c r="BV80" s="334">
        <f t="shared" si="48"/>
        <v>146.56799999999998</v>
      </c>
      <c r="BW80" s="716"/>
      <c r="BX80" s="715" t="s">
        <v>1067</v>
      </c>
      <c r="BY80" s="296" t="s">
        <v>59</v>
      </c>
      <c r="BZ80" s="37" t="s">
        <v>60</v>
      </c>
      <c r="CA80" s="548">
        <v>0.05782</v>
      </c>
      <c r="CB80" s="34">
        <v>1</v>
      </c>
      <c r="CC80" s="104" t="e">
        <f>#REF!</f>
        <v>#REF!</v>
      </c>
      <c r="CD80" s="104" t="e">
        <f t="shared" si="63"/>
        <v>#REF!</v>
      </c>
      <c r="CE80" s="334">
        <f t="shared" si="49"/>
        <v>21.9852</v>
      </c>
      <c r="CF80" s="334">
        <f t="shared" si="50"/>
        <v>146.56799999999998</v>
      </c>
      <c r="CG80" s="334">
        <f t="shared" si="51"/>
        <v>146.56799999999998</v>
      </c>
      <c r="CH80" s="33" t="s">
        <v>62</v>
      </c>
      <c r="CI80" s="35" t="s">
        <v>60</v>
      </c>
      <c r="CJ80" s="545">
        <f t="shared" si="59"/>
        <v>0.1164</v>
      </c>
      <c r="CK80" s="333">
        <f t="shared" si="52"/>
        <v>183.21</v>
      </c>
      <c r="CL80" s="313" t="s">
        <v>56</v>
      </c>
      <c r="CM80" s="35" t="s">
        <v>64</v>
      </c>
      <c r="CN80" s="162" t="s">
        <v>56</v>
      </c>
      <c r="CO80" s="162" t="s">
        <v>56</v>
      </c>
      <c r="CP80" s="34">
        <v>0</v>
      </c>
      <c r="CQ80" s="36" t="s">
        <v>73</v>
      </c>
      <c r="CR80" s="135" t="s">
        <v>60</v>
      </c>
      <c r="CS80" s="740">
        <v>3.4</v>
      </c>
      <c r="CT80" s="741">
        <v>0.873</v>
      </c>
      <c r="CU80" s="127" t="s">
        <v>878</v>
      </c>
      <c r="CV80" s="135" t="e">
        <f>#REF!</f>
        <v>#REF!</v>
      </c>
      <c r="CW80" s="676">
        <v>1</v>
      </c>
      <c r="CX80" s="33">
        <v>1</v>
      </c>
      <c r="CY80" s="32">
        <v>1</v>
      </c>
      <c r="CZ80" s="32">
        <v>1</v>
      </c>
      <c r="DA80" s="32" t="s">
        <v>486</v>
      </c>
      <c r="DB80" s="724">
        <v>1</v>
      </c>
      <c r="DC80" s="724"/>
      <c r="DD80" s="32"/>
      <c r="DE80" s="43">
        <v>1</v>
      </c>
      <c r="DF80" s="33"/>
      <c r="DG80" s="127"/>
      <c r="DH80" s="127"/>
      <c r="DI80" s="39" t="e">
        <f t="shared" si="61"/>
        <v>#REF!</v>
      </c>
    </row>
    <row r="81" spans="1:113" ht="27.75" customHeight="1" thickBot="1">
      <c r="A81" s="129">
        <f t="shared" si="62"/>
        <v>78</v>
      </c>
      <c r="B81" s="38" t="s">
        <v>52</v>
      </c>
      <c r="C81" s="39" t="s">
        <v>83</v>
      </c>
      <c r="D81" s="40" t="s">
        <v>87</v>
      </c>
      <c r="E81" s="41" t="str">
        <f t="shared" si="64"/>
        <v>Озимина д.30а</v>
      </c>
      <c r="F81" s="31" t="s">
        <v>53</v>
      </c>
      <c r="G81" s="40" t="s">
        <v>54</v>
      </c>
      <c r="H81" s="32">
        <v>1987</v>
      </c>
      <c r="I81" s="184" t="s">
        <v>986</v>
      </c>
      <c r="J81" s="910" t="s">
        <v>1037</v>
      </c>
      <c r="K81" s="32" t="s">
        <v>192</v>
      </c>
      <c r="L81" s="32" t="s">
        <v>668</v>
      </c>
      <c r="M81" s="170" t="s">
        <v>632</v>
      </c>
      <c r="N81" s="32" t="s">
        <v>318</v>
      </c>
      <c r="O81" s="32"/>
      <c r="P81" s="187">
        <v>684.2</v>
      </c>
      <c r="Q81" s="35">
        <v>0</v>
      </c>
      <c r="R81" s="34">
        <v>0</v>
      </c>
      <c r="S81" s="34">
        <v>0</v>
      </c>
      <c r="T81" s="34">
        <v>0</v>
      </c>
      <c r="U81" s="34">
        <v>0</v>
      </c>
      <c r="V81" s="34">
        <v>0</v>
      </c>
      <c r="W81" s="34">
        <v>0</v>
      </c>
      <c r="X81" s="34">
        <v>0</v>
      </c>
      <c r="Y81" s="34">
        <v>0</v>
      </c>
      <c r="Z81" s="650">
        <v>32132</v>
      </c>
      <c r="AA81" s="596">
        <v>34063</v>
      </c>
      <c r="AB81" s="42">
        <v>2</v>
      </c>
      <c r="AC81" s="48">
        <v>0</v>
      </c>
      <c r="AD81" s="43">
        <v>24</v>
      </c>
      <c r="AE81" s="32">
        <f t="shared" si="54"/>
        <v>25</v>
      </c>
      <c r="AF81" s="637">
        <v>24</v>
      </c>
      <c r="AG81" s="43">
        <v>1</v>
      </c>
      <c r="AH81" s="556">
        <v>56</v>
      </c>
      <c r="AI81" s="556">
        <v>58</v>
      </c>
      <c r="AJ81" s="43">
        <v>3</v>
      </c>
      <c r="AK81" s="608">
        <f t="shared" si="55"/>
        <v>1589.3</v>
      </c>
      <c r="AL81" s="589">
        <f t="shared" si="56"/>
        <v>1517</v>
      </c>
      <c r="AM81" s="783">
        <v>1286.5</v>
      </c>
      <c r="AN81" s="168">
        <v>230.5</v>
      </c>
      <c r="AO81" s="44">
        <v>4.5</v>
      </c>
      <c r="AP81" s="51" t="s">
        <v>56</v>
      </c>
      <c r="AQ81" s="45">
        <v>67.8</v>
      </c>
      <c r="AR81" s="45" t="s">
        <v>56</v>
      </c>
      <c r="AS81" s="46" t="s">
        <v>56</v>
      </c>
      <c r="AT81" s="242">
        <f t="shared" si="57"/>
        <v>72.3</v>
      </c>
      <c r="AU81" s="242" t="e">
        <f>#REF!</f>
        <v>#REF!</v>
      </c>
      <c r="AV81" s="347" t="s">
        <v>56</v>
      </c>
      <c r="AW81" s="347">
        <v>13</v>
      </c>
      <c r="AX81" s="346" t="s">
        <v>56</v>
      </c>
      <c r="AY81" s="346" t="s">
        <v>56</v>
      </c>
      <c r="AZ81" s="346" t="s">
        <v>56</v>
      </c>
      <c r="BA81" s="243" t="e">
        <f t="shared" si="60"/>
        <v>#REF!</v>
      </c>
      <c r="BB81" s="255">
        <v>12</v>
      </c>
      <c r="BC81" s="256">
        <v>195</v>
      </c>
      <c r="BD81" s="257">
        <v>105</v>
      </c>
      <c r="BE81" s="256">
        <v>96</v>
      </c>
      <c r="BF81" s="254">
        <f t="shared" si="58"/>
        <v>408</v>
      </c>
      <c r="BG81" s="35" t="s">
        <v>58</v>
      </c>
      <c r="BH81" s="34">
        <v>1</v>
      </c>
      <c r="BI81" s="104" t="e">
        <f>#REF!</f>
        <v>#REF!</v>
      </c>
      <c r="BJ81" s="34">
        <v>0</v>
      </c>
      <c r="BK81" s="334">
        <f t="shared" si="44"/>
        <v>397.325</v>
      </c>
      <c r="BL81" s="334">
        <f t="shared" si="45"/>
        <v>95.35799999999999</v>
      </c>
      <c r="BM81" s="556" t="s">
        <v>983</v>
      </c>
      <c r="BN81" s="36" t="s">
        <v>59</v>
      </c>
      <c r="BO81" s="35" t="s">
        <v>58</v>
      </c>
      <c r="BP81" s="548">
        <v>0.05858</v>
      </c>
      <c r="BQ81" s="34">
        <v>1</v>
      </c>
      <c r="BR81" s="104" t="e">
        <f>#REF!</f>
        <v>#REF!</v>
      </c>
      <c r="BS81" s="34">
        <v>0</v>
      </c>
      <c r="BT81" s="334">
        <f t="shared" si="46"/>
        <v>9.5358</v>
      </c>
      <c r="BU81" s="334">
        <f t="shared" si="47"/>
        <v>63.572</v>
      </c>
      <c r="BV81" s="334">
        <f t="shared" si="48"/>
        <v>63.572</v>
      </c>
      <c r="BW81" s="715" t="s">
        <v>1067</v>
      </c>
      <c r="BX81" s="716"/>
      <c r="BY81" s="296" t="s">
        <v>59</v>
      </c>
      <c r="BZ81" s="37" t="s">
        <v>60</v>
      </c>
      <c r="CA81" s="548">
        <v>0.05782</v>
      </c>
      <c r="CB81" s="34">
        <v>1</v>
      </c>
      <c r="CC81" s="104" t="e">
        <f>#REF!</f>
        <v>#REF!</v>
      </c>
      <c r="CD81" s="104" t="e">
        <f t="shared" si="63"/>
        <v>#REF!</v>
      </c>
      <c r="CE81" s="334">
        <f t="shared" si="49"/>
        <v>9.5358</v>
      </c>
      <c r="CF81" s="334">
        <f t="shared" si="50"/>
        <v>63.572</v>
      </c>
      <c r="CG81" s="334">
        <f t="shared" si="51"/>
        <v>63.572</v>
      </c>
      <c r="CH81" s="33" t="s">
        <v>59</v>
      </c>
      <c r="CI81" s="35" t="s">
        <v>60</v>
      </c>
      <c r="CJ81" s="545">
        <f t="shared" si="59"/>
        <v>0.1164</v>
      </c>
      <c r="CK81" s="333">
        <f t="shared" si="52"/>
        <v>79.465</v>
      </c>
      <c r="CL81" s="506">
        <f>0.03*AK81</f>
        <v>47.678999999999995</v>
      </c>
      <c r="CM81" s="35" t="s">
        <v>64</v>
      </c>
      <c r="CN81" s="162" t="s">
        <v>56</v>
      </c>
      <c r="CO81" s="162" t="s">
        <v>56</v>
      </c>
      <c r="CP81" s="34">
        <v>0</v>
      </c>
      <c r="CQ81" s="36" t="s">
        <v>73</v>
      </c>
      <c r="CR81" s="135" t="s">
        <v>60</v>
      </c>
      <c r="CS81" s="542">
        <v>3.4</v>
      </c>
      <c r="CT81" s="561">
        <v>0.873</v>
      </c>
      <c r="CU81" s="32" t="s">
        <v>878</v>
      </c>
      <c r="CV81" s="135" t="e">
        <f>#REF!</f>
        <v>#REF!</v>
      </c>
      <c r="CW81" s="676">
        <v>1</v>
      </c>
      <c r="CX81" s="33">
        <v>1</v>
      </c>
      <c r="CY81" s="32">
        <v>1</v>
      </c>
      <c r="CZ81" s="32">
        <v>1</v>
      </c>
      <c r="DA81" s="32" t="s">
        <v>486</v>
      </c>
      <c r="DB81" s="724">
        <v>1</v>
      </c>
      <c r="DC81" s="724"/>
      <c r="DD81" s="32">
        <v>1</v>
      </c>
      <c r="DE81" s="43"/>
      <c r="DF81" s="33"/>
      <c r="DG81" s="127"/>
      <c r="DH81" s="127"/>
      <c r="DI81" s="39" t="e">
        <f t="shared" si="61"/>
        <v>#REF!</v>
      </c>
    </row>
    <row r="82" spans="1:113" ht="27.75" customHeight="1" thickBot="1">
      <c r="A82" s="129">
        <f t="shared" si="62"/>
        <v>79</v>
      </c>
      <c r="B82" s="38" t="s">
        <v>52</v>
      </c>
      <c r="C82" s="39" t="s">
        <v>83</v>
      </c>
      <c r="D82" s="40">
        <v>32</v>
      </c>
      <c r="E82" s="41" t="str">
        <f t="shared" si="64"/>
        <v>Озимина д.32</v>
      </c>
      <c r="F82" s="31" t="s">
        <v>53</v>
      </c>
      <c r="G82" s="40" t="s">
        <v>54</v>
      </c>
      <c r="H82" s="32">
        <v>1970</v>
      </c>
      <c r="I82" s="184" t="s">
        <v>986</v>
      </c>
      <c r="J82" s="910" t="s">
        <v>1037</v>
      </c>
      <c r="K82" s="32" t="s">
        <v>176</v>
      </c>
      <c r="L82" s="32" t="s">
        <v>656</v>
      </c>
      <c r="M82" s="170" t="s">
        <v>619</v>
      </c>
      <c r="N82" s="176" t="s">
        <v>301</v>
      </c>
      <c r="O82" s="176">
        <v>946.1</v>
      </c>
      <c r="P82" s="187">
        <v>946.1</v>
      </c>
      <c r="Q82" s="35">
        <v>16</v>
      </c>
      <c r="R82" s="34">
        <v>10</v>
      </c>
      <c r="S82" s="34">
        <v>10</v>
      </c>
      <c r="T82" s="33">
        <v>10</v>
      </c>
      <c r="U82" s="132">
        <v>40</v>
      </c>
      <c r="V82" s="132">
        <v>30</v>
      </c>
      <c r="W82" s="132">
        <v>30</v>
      </c>
      <c r="X82" s="132">
        <v>30</v>
      </c>
      <c r="Y82" s="132">
        <v>10</v>
      </c>
      <c r="Z82" s="650">
        <v>31105</v>
      </c>
      <c r="AA82" s="596">
        <v>34490</v>
      </c>
      <c r="AB82" s="42">
        <v>4</v>
      </c>
      <c r="AC82" s="48">
        <v>0</v>
      </c>
      <c r="AD82" s="43">
        <v>70</v>
      </c>
      <c r="AE82" s="32">
        <f t="shared" si="54"/>
        <v>70</v>
      </c>
      <c r="AF82" s="637">
        <v>70</v>
      </c>
      <c r="AG82" s="43">
        <v>0</v>
      </c>
      <c r="AH82" s="556">
        <v>107</v>
      </c>
      <c r="AI82" s="556">
        <v>107</v>
      </c>
      <c r="AJ82" s="43">
        <v>5</v>
      </c>
      <c r="AK82" s="608">
        <f t="shared" si="55"/>
        <v>3609.1</v>
      </c>
      <c r="AL82" s="589">
        <f t="shared" si="56"/>
        <v>3338.2</v>
      </c>
      <c r="AM82" s="783">
        <f>3337.1+1.1</f>
        <v>3338.2</v>
      </c>
      <c r="AN82" s="168">
        <v>0</v>
      </c>
      <c r="AO82" s="44">
        <v>7.9</v>
      </c>
      <c r="AP82" s="51" t="s">
        <v>56</v>
      </c>
      <c r="AQ82" s="45">
        <v>263</v>
      </c>
      <c r="AR82" s="45" t="s">
        <v>56</v>
      </c>
      <c r="AS82" s="46" t="s">
        <v>56</v>
      </c>
      <c r="AT82" s="242">
        <f t="shared" si="57"/>
        <v>270.9</v>
      </c>
      <c r="AU82" s="242" t="e">
        <f>#REF!</f>
        <v>#REF!</v>
      </c>
      <c r="AV82" s="347" t="s">
        <v>56</v>
      </c>
      <c r="AW82" s="347">
        <v>17.6</v>
      </c>
      <c r="AX82" s="346" t="s">
        <v>56</v>
      </c>
      <c r="AY82" s="346" t="s">
        <v>56</v>
      </c>
      <c r="AZ82" s="346" t="s">
        <v>56</v>
      </c>
      <c r="BA82" s="243" t="e">
        <f t="shared" si="60"/>
        <v>#REF!</v>
      </c>
      <c r="BB82" s="255">
        <v>32</v>
      </c>
      <c r="BC82" s="256">
        <v>314</v>
      </c>
      <c r="BD82" s="257">
        <v>281</v>
      </c>
      <c r="BE82" s="256">
        <v>1814</v>
      </c>
      <c r="BF82" s="254">
        <f t="shared" si="58"/>
        <v>2441</v>
      </c>
      <c r="BG82" s="35" t="s">
        <v>58</v>
      </c>
      <c r="BH82" s="34">
        <v>1</v>
      </c>
      <c r="BI82" s="104" t="e">
        <f>#REF!</f>
        <v>#REF!</v>
      </c>
      <c r="BJ82" s="34">
        <v>1</v>
      </c>
      <c r="BK82" s="334">
        <f t="shared" si="44"/>
        <v>902.275</v>
      </c>
      <c r="BL82" s="334">
        <f t="shared" si="45"/>
        <v>216.546</v>
      </c>
      <c r="BM82" s="556" t="s">
        <v>983</v>
      </c>
      <c r="BN82" s="36" t="s">
        <v>62</v>
      </c>
      <c r="BO82" s="35" t="s">
        <v>58</v>
      </c>
      <c r="BP82" s="548">
        <v>0.05858</v>
      </c>
      <c r="BQ82" s="34">
        <v>1</v>
      </c>
      <c r="BR82" s="104" t="e">
        <f>#REF!</f>
        <v>#REF!</v>
      </c>
      <c r="BS82" s="34">
        <v>1</v>
      </c>
      <c r="BT82" s="334">
        <f t="shared" si="46"/>
        <v>21.6546</v>
      </c>
      <c r="BU82" s="334">
        <f t="shared" si="47"/>
        <v>144.364</v>
      </c>
      <c r="BV82" s="334">
        <f t="shared" si="48"/>
        <v>144.364</v>
      </c>
      <c r="BW82" s="716"/>
      <c r="BX82" s="715" t="s">
        <v>1067</v>
      </c>
      <c r="BY82" s="296" t="s">
        <v>70</v>
      </c>
      <c r="BZ82" s="37" t="s">
        <v>60</v>
      </c>
      <c r="CA82" s="548">
        <v>0.05782</v>
      </c>
      <c r="CB82" s="34">
        <v>1</v>
      </c>
      <c r="CC82" s="104" t="e">
        <f>#REF!</f>
        <v>#REF!</v>
      </c>
      <c r="CD82" s="104" t="e">
        <f t="shared" si="63"/>
        <v>#REF!</v>
      </c>
      <c r="CE82" s="334">
        <f t="shared" si="49"/>
        <v>21.6546</v>
      </c>
      <c r="CF82" s="334">
        <f t="shared" si="50"/>
        <v>144.364</v>
      </c>
      <c r="CG82" s="334">
        <f t="shared" si="51"/>
        <v>144.364</v>
      </c>
      <c r="CH82" s="33" t="s">
        <v>62</v>
      </c>
      <c r="CI82" s="35" t="s">
        <v>60</v>
      </c>
      <c r="CJ82" s="545">
        <f t="shared" si="59"/>
        <v>0.1164</v>
      </c>
      <c r="CK82" s="333">
        <f t="shared" si="52"/>
        <v>180.455</v>
      </c>
      <c r="CL82" s="313" t="s">
        <v>56</v>
      </c>
      <c r="CM82" s="35" t="s">
        <v>64</v>
      </c>
      <c r="CN82" s="162" t="s">
        <v>56</v>
      </c>
      <c r="CO82" s="162" t="s">
        <v>56</v>
      </c>
      <c r="CP82" s="34">
        <v>0</v>
      </c>
      <c r="CQ82" s="36" t="s">
        <v>73</v>
      </c>
      <c r="CR82" s="135" t="s">
        <v>60</v>
      </c>
      <c r="CS82" s="542">
        <v>3.4</v>
      </c>
      <c r="CT82" s="561">
        <v>0.873</v>
      </c>
      <c r="CU82" s="32" t="s">
        <v>878</v>
      </c>
      <c r="CV82" s="135" t="e">
        <f>#REF!</f>
        <v>#REF!</v>
      </c>
      <c r="CW82" s="676">
        <v>1</v>
      </c>
      <c r="CX82" s="33">
        <v>1</v>
      </c>
      <c r="CY82" s="32">
        <v>1</v>
      </c>
      <c r="CZ82" s="32">
        <v>1</v>
      </c>
      <c r="DA82" s="32" t="s">
        <v>486</v>
      </c>
      <c r="DB82" s="724">
        <v>1</v>
      </c>
      <c r="DC82" s="724"/>
      <c r="DD82" s="32">
        <v>1</v>
      </c>
      <c r="DE82" s="43"/>
      <c r="DF82" s="33"/>
      <c r="DG82" s="556" t="s">
        <v>1008</v>
      </c>
      <c r="DH82" s="684">
        <v>43602</v>
      </c>
      <c r="DI82" s="39" t="e">
        <f t="shared" si="61"/>
        <v>#REF!</v>
      </c>
    </row>
    <row r="83" spans="1:113" s="73" customFormat="1" ht="27.75" customHeight="1" thickBot="1">
      <c r="A83" s="228">
        <f t="shared" si="62"/>
        <v>80</v>
      </c>
      <c r="B83" s="113" t="s">
        <v>52</v>
      </c>
      <c r="C83" s="161" t="s">
        <v>83</v>
      </c>
      <c r="D83" s="115">
        <v>34</v>
      </c>
      <c r="E83" s="229" t="str">
        <f t="shared" si="64"/>
        <v>Озимина д.34</v>
      </c>
      <c r="F83" s="117" t="s">
        <v>53</v>
      </c>
      <c r="G83" s="115" t="s">
        <v>54</v>
      </c>
      <c r="H83" s="127">
        <v>1990</v>
      </c>
      <c r="I83" s="889" t="s">
        <v>986</v>
      </c>
      <c r="J83" s="730">
        <v>85</v>
      </c>
      <c r="K83" s="127" t="s">
        <v>177</v>
      </c>
      <c r="L83" s="127" t="s">
        <v>652</v>
      </c>
      <c r="M83" s="172" t="s">
        <v>620</v>
      </c>
      <c r="N83" s="670" t="s">
        <v>319</v>
      </c>
      <c r="O83" s="670">
        <v>1912.4</v>
      </c>
      <c r="P83" s="187">
        <v>845.5</v>
      </c>
      <c r="Q83" s="35">
        <v>0</v>
      </c>
      <c r="R83" s="34">
        <v>0</v>
      </c>
      <c r="S83" s="34">
        <v>0</v>
      </c>
      <c r="T83" s="34">
        <v>0</v>
      </c>
      <c r="U83" s="34">
        <v>0</v>
      </c>
      <c r="V83" s="34">
        <v>0</v>
      </c>
      <c r="W83" s="34">
        <v>0</v>
      </c>
      <c r="X83" s="34">
        <v>0</v>
      </c>
      <c r="Y83" s="34">
        <v>0</v>
      </c>
      <c r="Z83" s="687">
        <v>33050</v>
      </c>
      <c r="AA83" s="596">
        <v>34323</v>
      </c>
      <c r="AB83" s="42">
        <v>4</v>
      </c>
      <c r="AC83" s="48">
        <v>0</v>
      </c>
      <c r="AD83" s="127">
        <v>55</v>
      </c>
      <c r="AE83" s="127">
        <f t="shared" si="54"/>
        <v>57</v>
      </c>
      <c r="AF83" s="636">
        <v>55</v>
      </c>
      <c r="AG83" s="127">
        <v>2</v>
      </c>
      <c r="AH83" s="671">
        <v>101</v>
      </c>
      <c r="AI83" s="671">
        <v>96</v>
      </c>
      <c r="AJ83" s="127">
        <v>5</v>
      </c>
      <c r="AK83" s="608">
        <f t="shared" si="55"/>
        <v>4185</v>
      </c>
      <c r="AL83" s="608">
        <f t="shared" si="56"/>
        <v>3824.5</v>
      </c>
      <c r="AM83" s="783">
        <v>2595.8</v>
      </c>
      <c r="AN83" s="168">
        <v>1228.7</v>
      </c>
      <c r="AO83" s="890">
        <v>7.9</v>
      </c>
      <c r="AP83" s="908" t="s">
        <v>56</v>
      </c>
      <c r="AQ83" s="599">
        <v>352.6</v>
      </c>
      <c r="AR83" s="599" t="s">
        <v>56</v>
      </c>
      <c r="AS83" s="891" t="s">
        <v>56</v>
      </c>
      <c r="AT83" s="892">
        <f t="shared" si="57"/>
        <v>360.5</v>
      </c>
      <c r="AU83" s="892" t="e">
        <f>#REF!</f>
        <v>#REF!</v>
      </c>
      <c r="AV83" s="901" t="s">
        <v>56</v>
      </c>
      <c r="AW83" s="901">
        <v>18.9</v>
      </c>
      <c r="AX83" s="893" t="s">
        <v>56</v>
      </c>
      <c r="AY83" s="893" t="s">
        <v>56</v>
      </c>
      <c r="AZ83" s="893" t="s">
        <v>56</v>
      </c>
      <c r="BA83" s="894" t="e">
        <f t="shared" si="60"/>
        <v>#REF!</v>
      </c>
      <c r="BB83" s="895">
        <v>30</v>
      </c>
      <c r="BC83" s="896">
        <v>360</v>
      </c>
      <c r="BD83" s="127">
        <v>190</v>
      </c>
      <c r="BE83" s="896">
        <v>380</v>
      </c>
      <c r="BF83" s="897">
        <f t="shared" si="58"/>
        <v>960</v>
      </c>
      <c r="BG83" s="35" t="s">
        <v>58</v>
      </c>
      <c r="BH83" s="34">
        <v>1</v>
      </c>
      <c r="BI83" s="34" t="e">
        <f>#REF!</f>
        <v>#REF!</v>
      </c>
      <c r="BJ83" s="34">
        <v>1</v>
      </c>
      <c r="BK83" s="674">
        <f t="shared" si="44"/>
        <v>1046.25</v>
      </c>
      <c r="BL83" s="674">
        <f t="shared" si="45"/>
        <v>251.1</v>
      </c>
      <c r="BM83" s="671" t="s">
        <v>984</v>
      </c>
      <c r="BN83" s="36" t="s">
        <v>59</v>
      </c>
      <c r="BO83" s="35" t="s">
        <v>58</v>
      </c>
      <c r="BP83" s="548">
        <v>0.05858</v>
      </c>
      <c r="BQ83" s="34">
        <v>1</v>
      </c>
      <c r="BR83" s="34" t="e">
        <f>#REF!</f>
        <v>#REF!</v>
      </c>
      <c r="BS83" s="34">
        <v>1</v>
      </c>
      <c r="BT83" s="674">
        <f t="shared" si="46"/>
        <v>25.11</v>
      </c>
      <c r="BU83" s="674">
        <f t="shared" si="47"/>
        <v>167.4</v>
      </c>
      <c r="BV83" s="674">
        <f t="shared" si="48"/>
        <v>167.4</v>
      </c>
      <c r="BW83" s="899" t="s">
        <v>1067</v>
      </c>
      <c r="BX83" s="898"/>
      <c r="BY83" s="296" t="s">
        <v>59</v>
      </c>
      <c r="BZ83" s="37" t="s">
        <v>60</v>
      </c>
      <c r="CA83" s="548">
        <v>0.05782</v>
      </c>
      <c r="CB83" s="34">
        <v>1</v>
      </c>
      <c r="CC83" s="34" t="e">
        <f>#REF!</f>
        <v>#REF!</v>
      </c>
      <c r="CD83" s="34" t="e">
        <f t="shared" si="63"/>
        <v>#REF!</v>
      </c>
      <c r="CE83" s="674">
        <f t="shared" si="49"/>
        <v>25.11</v>
      </c>
      <c r="CF83" s="674">
        <f t="shared" si="50"/>
        <v>167.4</v>
      </c>
      <c r="CG83" s="674">
        <f t="shared" si="51"/>
        <v>167.4</v>
      </c>
      <c r="CH83" s="33" t="s">
        <v>62</v>
      </c>
      <c r="CI83" s="35" t="s">
        <v>60</v>
      </c>
      <c r="CJ83" s="548">
        <f t="shared" si="59"/>
        <v>0.1164</v>
      </c>
      <c r="CK83" s="900">
        <f t="shared" si="52"/>
        <v>209.25</v>
      </c>
      <c r="CL83" s="909">
        <f>0.03*AK83</f>
        <v>125.55</v>
      </c>
      <c r="CM83" s="35" t="s">
        <v>60</v>
      </c>
      <c r="CN83" s="37">
        <v>1991</v>
      </c>
      <c r="CO83" s="37">
        <v>316</v>
      </c>
      <c r="CP83" s="34">
        <v>0</v>
      </c>
      <c r="CQ83" s="36" t="s">
        <v>61</v>
      </c>
      <c r="CR83" s="37" t="s">
        <v>60</v>
      </c>
      <c r="CS83" s="740">
        <v>3.4</v>
      </c>
      <c r="CT83" s="902">
        <v>0.873</v>
      </c>
      <c r="CU83" s="127" t="s">
        <v>878</v>
      </c>
      <c r="CV83" s="37" t="e">
        <f>#REF!</f>
        <v>#REF!</v>
      </c>
      <c r="CW83" s="33">
        <v>1</v>
      </c>
      <c r="CX83" s="33">
        <v>1</v>
      </c>
      <c r="CY83" s="127">
        <v>1</v>
      </c>
      <c r="CZ83" s="127">
        <v>1</v>
      </c>
      <c r="DA83" s="127" t="s">
        <v>486</v>
      </c>
      <c r="DB83" s="730">
        <v>1</v>
      </c>
      <c r="DC83" s="730"/>
      <c r="DD83" s="127">
        <v>1</v>
      </c>
      <c r="DE83" s="127"/>
      <c r="DF83" s="33"/>
      <c r="DG83" s="127"/>
      <c r="DH83" s="127"/>
      <c r="DI83" s="161" t="e">
        <f t="shared" si="61"/>
        <v>#REF!</v>
      </c>
    </row>
    <row r="84" spans="1:113" ht="27.75" customHeight="1" thickBot="1">
      <c r="A84" s="129">
        <f t="shared" si="62"/>
        <v>81</v>
      </c>
      <c r="B84" s="38" t="s">
        <v>52</v>
      </c>
      <c r="C84" s="39" t="s">
        <v>83</v>
      </c>
      <c r="D84" s="40">
        <v>35</v>
      </c>
      <c r="E84" s="41" t="str">
        <f t="shared" si="64"/>
        <v>Озимина д.35</v>
      </c>
      <c r="F84" s="31" t="s">
        <v>53</v>
      </c>
      <c r="G84" s="40" t="s">
        <v>54</v>
      </c>
      <c r="H84" s="32">
        <v>1960</v>
      </c>
      <c r="I84" s="186" t="s">
        <v>986</v>
      </c>
      <c r="J84" s="910" t="s">
        <v>1037</v>
      </c>
      <c r="K84" s="128" t="s">
        <v>178</v>
      </c>
      <c r="L84" s="32" t="s">
        <v>646</v>
      </c>
      <c r="M84" s="173" t="s">
        <v>621</v>
      </c>
      <c r="N84" s="180" t="s">
        <v>320</v>
      </c>
      <c r="O84" s="179">
        <v>686.2</v>
      </c>
      <c r="P84" s="187">
        <v>792.1</v>
      </c>
      <c r="Q84" s="35">
        <v>36</v>
      </c>
      <c r="R84" s="34">
        <v>30</v>
      </c>
      <c r="S84" s="34">
        <v>40</v>
      </c>
      <c r="T84" s="33">
        <v>30</v>
      </c>
      <c r="U84" s="132">
        <v>40</v>
      </c>
      <c r="V84" s="132">
        <v>30</v>
      </c>
      <c r="W84" s="132">
        <v>40</v>
      </c>
      <c r="X84" s="132">
        <v>30</v>
      </c>
      <c r="Y84" s="132">
        <v>40</v>
      </c>
      <c r="Z84" s="650">
        <v>31216</v>
      </c>
      <c r="AA84" s="596">
        <v>34370</v>
      </c>
      <c r="AB84" s="42">
        <v>3</v>
      </c>
      <c r="AC84" s="48">
        <v>0</v>
      </c>
      <c r="AD84" s="43">
        <v>36</v>
      </c>
      <c r="AE84" s="32">
        <f t="shared" si="54"/>
        <v>36</v>
      </c>
      <c r="AF84" s="637">
        <v>36</v>
      </c>
      <c r="AG84" s="43">
        <v>0</v>
      </c>
      <c r="AH84" s="556">
        <v>48</v>
      </c>
      <c r="AI84" s="556">
        <v>49</v>
      </c>
      <c r="AJ84" s="43">
        <v>3</v>
      </c>
      <c r="AK84" s="608">
        <f t="shared" si="55"/>
        <v>1595.6000000000001</v>
      </c>
      <c r="AL84" s="589">
        <f t="shared" si="56"/>
        <v>1486.7</v>
      </c>
      <c r="AM84" s="783">
        <v>1486.7</v>
      </c>
      <c r="AN84" s="168">
        <v>0</v>
      </c>
      <c r="AO84" s="44">
        <v>6.1</v>
      </c>
      <c r="AP84" s="51" t="s">
        <v>56</v>
      </c>
      <c r="AQ84" s="45">
        <v>102.8</v>
      </c>
      <c r="AR84" s="45" t="s">
        <v>56</v>
      </c>
      <c r="AS84" s="46" t="s">
        <v>56</v>
      </c>
      <c r="AT84" s="242">
        <f t="shared" si="57"/>
        <v>108.89999999999999</v>
      </c>
      <c r="AU84" s="242" t="e">
        <f>#REF!</f>
        <v>#REF!</v>
      </c>
      <c r="AV84" s="347" t="s">
        <v>56</v>
      </c>
      <c r="AW84" s="347" t="s">
        <v>56</v>
      </c>
      <c r="AX84" s="346" t="s">
        <v>56</v>
      </c>
      <c r="AY84" s="346" t="s">
        <v>56</v>
      </c>
      <c r="AZ84" s="346" t="s">
        <v>56</v>
      </c>
      <c r="BA84" s="243" t="e">
        <f t="shared" si="60"/>
        <v>#REF!</v>
      </c>
      <c r="BB84" s="255">
        <v>32</v>
      </c>
      <c r="BC84" s="256">
        <v>217</v>
      </c>
      <c r="BD84" s="257">
        <v>176</v>
      </c>
      <c r="BE84" s="256">
        <v>1162</v>
      </c>
      <c r="BF84" s="254">
        <f t="shared" si="58"/>
        <v>1587</v>
      </c>
      <c r="BG84" s="35" t="s">
        <v>58</v>
      </c>
      <c r="BH84" s="34">
        <v>1</v>
      </c>
      <c r="BI84" s="104" t="e">
        <f>#REF!</f>
        <v>#REF!</v>
      </c>
      <c r="BJ84" s="34">
        <v>0</v>
      </c>
      <c r="BK84" s="334">
        <f t="shared" si="44"/>
        <v>398.90000000000003</v>
      </c>
      <c r="BL84" s="334">
        <f t="shared" si="45"/>
        <v>95.736</v>
      </c>
      <c r="BM84" s="556" t="s">
        <v>983</v>
      </c>
      <c r="BN84" s="36" t="s">
        <v>59</v>
      </c>
      <c r="BO84" s="35" t="s">
        <v>58</v>
      </c>
      <c r="BP84" s="548">
        <v>0.05858</v>
      </c>
      <c r="BQ84" s="34">
        <v>1</v>
      </c>
      <c r="BR84" s="104" t="e">
        <f>#REF!</f>
        <v>#REF!</v>
      </c>
      <c r="BS84" s="34">
        <v>0</v>
      </c>
      <c r="BT84" s="334">
        <f t="shared" si="46"/>
        <v>9.5736</v>
      </c>
      <c r="BU84" s="334">
        <f t="shared" si="47"/>
        <v>63.824000000000005</v>
      </c>
      <c r="BV84" s="334">
        <f t="shared" si="48"/>
        <v>63.824000000000005</v>
      </c>
      <c r="BW84" s="716"/>
      <c r="BX84" s="715" t="s">
        <v>1067</v>
      </c>
      <c r="BY84" s="296" t="s">
        <v>59</v>
      </c>
      <c r="BZ84" s="37" t="s">
        <v>60</v>
      </c>
      <c r="CA84" s="548">
        <v>0.05782</v>
      </c>
      <c r="CB84" s="34">
        <v>1</v>
      </c>
      <c r="CC84" s="104" t="e">
        <f>#REF!</f>
        <v>#REF!</v>
      </c>
      <c r="CD84" s="104" t="e">
        <f t="shared" si="63"/>
        <v>#REF!</v>
      </c>
      <c r="CE84" s="334">
        <f t="shared" si="49"/>
        <v>9.5736</v>
      </c>
      <c r="CF84" s="334">
        <f t="shared" si="50"/>
        <v>63.824000000000005</v>
      </c>
      <c r="CG84" s="334">
        <f t="shared" si="51"/>
        <v>63.824000000000005</v>
      </c>
      <c r="CH84" s="33" t="s">
        <v>59</v>
      </c>
      <c r="CI84" s="35" t="s">
        <v>60</v>
      </c>
      <c r="CJ84" s="545">
        <f t="shared" si="59"/>
        <v>0.1164</v>
      </c>
      <c r="CK84" s="333">
        <f t="shared" si="52"/>
        <v>79.78000000000002</v>
      </c>
      <c r="CL84" s="313" t="s">
        <v>56</v>
      </c>
      <c r="CM84" s="35" t="s">
        <v>60</v>
      </c>
      <c r="CN84" s="37">
        <v>1976</v>
      </c>
      <c r="CO84" s="37">
        <v>180</v>
      </c>
      <c r="CP84" s="34">
        <v>0</v>
      </c>
      <c r="CQ84" s="36" t="s">
        <v>61</v>
      </c>
      <c r="CR84" s="135" t="s">
        <v>60</v>
      </c>
      <c r="CS84" s="542">
        <v>2.4</v>
      </c>
      <c r="CT84" s="561">
        <v>0.474</v>
      </c>
      <c r="CU84" s="556"/>
      <c r="CV84" s="135" t="e">
        <f>#REF!</f>
        <v>#REF!</v>
      </c>
      <c r="CW84" s="676">
        <v>1</v>
      </c>
      <c r="CX84" s="33">
        <v>1</v>
      </c>
      <c r="CY84" s="32">
        <v>1</v>
      </c>
      <c r="CZ84" s="32">
        <v>1</v>
      </c>
      <c r="DA84" s="32" t="s">
        <v>486</v>
      </c>
      <c r="DB84" s="724">
        <v>1</v>
      </c>
      <c r="DC84" s="724"/>
      <c r="DD84" s="32">
        <v>1</v>
      </c>
      <c r="DE84" s="43"/>
      <c r="DF84" s="33"/>
      <c r="DG84" s="127"/>
      <c r="DH84" s="127"/>
      <c r="DI84" s="39" t="e">
        <f t="shared" si="61"/>
        <v>#REF!</v>
      </c>
    </row>
    <row r="85" spans="1:113" s="495" customFormat="1" ht="27.75" customHeight="1" thickBot="1">
      <c r="A85" s="129">
        <f t="shared" si="62"/>
        <v>82</v>
      </c>
      <c r="B85" s="38" t="s">
        <v>52</v>
      </c>
      <c r="C85" s="39" t="s">
        <v>83</v>
      </c>
      <c r="D85" s="40">
        <v>36</v>
      </c>
      <c r="E85" s="41" t="str">
        <f t="shared" si="64"/>
        <v>Озимина д.36</v>
      </c>
      <c r="F85" s="31" t="s">
        <v>53</v>
      </c>
      <c r="G85" s="40" t="s">
        <v>54</v>
      </c>
      <c r="H85" s="32">
        <v>1988</v>
      </c>
      <c r="I85" s="186" t="s">
        <v>988</v>
      </c>
      <c r="J85" s="910" t="s">
        <v>1037</v>
      </c>
      <c r="K85" s="32" t="s">
        <v>179</v>
      </c>
      <c r="L85" s="128" t="s">
        <v>650</v>
      </c>
      <c r="M85" s="170" t="s">
        <v>622</v>
      </c>
      <c r="N85" s="176" t="s">
        <v>321</v>
      </c>
      <c r="O85" s="182">
        <v>1525.1</v>
      </c>
      <c r="P85" s="187">
        <v>1525.1</v>
      </c>
      <c r="Q85" s="35">
        <v>0</v>
      </c>
      <c r="R85" s="34">
        <v>0</v>
      </c>
      <c r="S85" s="34">
        <v>0</v>
      </c>
      <c r="T85" s="34">
        <v>0</v>
      </c>
      <c r="U85" s="34">
        <v>0</v>
      </c>
      <c r="V85" s="34">
        <v>0</v>
      </c>
      <c r="W85" s="34">
        <v>0</v>
      </c>
      <c r="X85" s="34">
        <v>0</v>
      </c>
      <c r="Y85" s="34">
        <v>0</v>
      </c>
      <c r="Z85" s="650">
        <v>32316</v>
      </c>
      <c r="AA85" s="596">
        <v>34230</v>
      </c>
      <c r="AB85" s="42">
        <v>4</v>
      </c>
      <c r="AC85" s="48">
        <v>0</v>
      </c>
      <c r="AD85" s="43">
        <v>55</v>
      </c>
      <c r="AE85" s="32">
        <f t="shared" si="54"/>
        <v>56</v>
      </c>
      <c r="AF85" s="637">
        <v>55</v>
      </c>
      <c r="AG85" s="43">
        <v>1</v>
      </c>
      <c r="AH85" s="556">
        <v>107</v>
      </c>
      <c r="AI85" s="556">
        <v>106</v>
      </c>
      <c r="AJ85" s="43">
        <v>5</v>
      </c>
      <c r="AK85" s="608">
        <f t="shared" si="55"/>
        <v>2995.1</v>
      </c>
      <c r="AL85" s="589">
        <f t="shared" si="56"/>
        <v>2634.6</v>
      </c>
      <c r="AM85" s="783">
        <v>2586.7</v>
      </c>
      <c r="AN85" s="168">
        <v>47.9</v>
      </c>
      <c r="AO85" s="44">
        <v>10</v>
      </c>
      <c r="AP85" s="51" t="s">
        <v>56</v>
      </c>
      <c r="AQ85" s="45">
        <v>350.5</v>
      </c>
      <c r="AR85" s="45" t="s">
        <v>56</v>
      </c>
      <c r="AS85" s="46" t="s">
        <v>56</v>
      </c>
      <c r="AT85" s="242">
        <f t="shared" si="57"/>
        <v>360.5</v>
      </c>
      <c r="AU85" s="242" t="e">
        <f>#REF!</f>
        <v>#REF!</v>
      </c>
      <c r="AV85" s="347" t="s">
        <v>56</v>
      </c>
      <c r="AW85" s="347">
        <v>18.7</v>
      </c>
      <c r="AX85" s="346" t="s">
        <v>56</v>
      </c>
      <c r="AY85" s="346" t="s">
        <v>56</v>
      </c>
      <c r="AZ85" s="346" t="s">
        <v>56</v>
      </c>
      <c r="BA85" s="243" t="e">
        <f t="shared" si="60"/>
        <v>#REF!</v>
      </c>
      <c r="BB85" s="255">
        <v>84</v>
      </c>
      <c r="BC85" s="256">
        <v>534</v>
      </c>
      <c r="BD85" s="257">
        <v>34</v>
      </c>
      <c r="BE85" s="256">
        <v>572</v>
      </c>
      <c r="BF85" s="254">
        <f t="shared" si="58"/>
        <v>1224</v>
      </c>
      <c r="BG85" s="35" t="s">
        <v>58</v>
      </c>
      <c r="BH85" s="34">
        <v>1</v>
      </c>
      <c r="BI85" s="104" t="e">
        <f>#REF!</f>
        <v>#REF!</v>
      </c>
      <c r="BJ85" s="34">
        <v>1</v>
      </c>
      <c r="BK85" s="334">
        <f t="shared" si="44"/>
        <v>748.775</v>
      </c>
      <c r="BL85" s="334">
        <f t="shared" si="45"/>
        <v>179.706</v>
      </c>
      <c r="BM85" s="556" t="s">
        <v>984</v>
      </c>
      <c r="BN85" s="36" t="s">
        <v>62</v>
      </c>
      <c r="BO85" s="35" t="s">
        <v>58</v>
      </c>
      <c r="BP85" s="548">
        <v>0.05858</v>
      </c>
      <c r="BQ85" s="34">
        <v>1</v>
      </c>
      <c r="BR85" s="104" t="e">
        <f>#REF!</f>
        <v>#REF!</v>
      </c>
      <c r="BS85" s="34">
        <v>1</v>
      </c>
      <c r="BT85" s="334">
        <f t="shared" si="46"/>
        <v>17.9706</v>
      </c>
      <c r="BU85" s="334">
        <f t="shared" si="47"/>
        <v>119.804</v>
      </c>
      <c r="BV85" s="334">
        <f t="shared" si="48"/>
        <v>119.804</v>
      </c>
      <c r="BW85" s="715" t="s">
        <v>1067</v>
      </c>
      <c r="BX85" s="716"/>
      <c r="BY85" s="296" t="s">
        <v>70</v>
      </c>
      <c r="BZ85" s="37" t="s">
        <v>60</v>
      </c>
      <c r="CA85" s="548">
        <v>0.05782</v>
      </c>
      <c r="CB85" s="34">
        <v>1</v>
      </c>
      <c r="CC85" s="104" t="e">
        <f>#REF!</f>
        <v>#REF!</v>
      </c>
      <c r="CD85" s="104" t="e">
        <f t="shared" si="63"/>
        <v>#REF!</v>
      </c>
      <c r="CE85" s="334">
        <f t="shared" si="49"/>
        <v>17.9706</v>
      </c>
      <c r="CF85" s="334">
        <f t="shared" si="50"/>
        <v>119.804</v>
      </c>
      <c r="CG85" s="334">
        <f t="shared" si="51"/>
        <v>119.804</v>
      </c>
      <c r="CH85" s="33" t="s">
        <v>62</v>
      </c>
      <c r="CI85" s="35" t="s">
        <v>60</v>
      </c>
      <c r="CJ85" s="545">
        <f t="shared" si="59"/>
        <v>0.1164</v>
      </c>
      <c r="CK85" s="333">
        <f t="shared" si="52"/>
        <v>149.755</v>
      </c>
      <c r="CL85" s="506">
        <f>0.03*AK85</f>
        <v>89.853</v>
      </c>
      <c r="CM85" s="35" t="s">
        <v>60</v>
      </c>
      <c r="CN85" s="37">
        <v>1989</v>
      </c>
      <c r="CO85" s="37">
        <v>340</v>
      </c>
      <c r="CP85" s="34">
        <v>0</v>
      </c>
      <c r="CQ85" s="36" t="s">
        <v>61</v>
      </c>
      <c r="CR85" s="135" t="s">
        <v>60</v>
      </c>
      <c r="CS85" s="542">
        <v>3.4</v>
      </c>
      <c r="CT85" s="561">
        <v>0.873</v>
      </c>
      <c r="CU85" s="32" t="s">
        <v>878</v>
      </c>
      <c r="CV85" s="135" t="e">
        <f>#REF!</f>
        <v>#REF!</v>
      </c>
      <c r="CW85" s="676">
        <v>1</v>
      </c>
      <c r="CX85" s="33">
        <v>1</v>
      </c>
      <c r="CY85" s="32">
        <v>1</v>
      </c>
      <c r="CZ85" s="32">
        <v>1</v>
      </c>
      <c r="DA85" s="32" t="s">
        <v>486</v>
      </c>
      <c r="DB85" s="724">
        <v>1</v>
      </c>
      <c r="DC85" s="724"/>
      <c r="DD85" s="32"/>
      <c r="DE85" s="127">
        <v>1</v>
      </c>
      <c r="DF85" s="33"/>
      <c r="DG85" s="556" t="s">
        <v>1006</v>
      </c>
      <c r="DH85" s="684">
        <v>43602</v>
      </c>
      <c r="DI85" s="39" t="e">
        <f t="shared" si="61"/>
        <v>#REF!</v>
      </c>
    </row>
    <row r="86" spans="1:113" ht="27.75" customHeight="1" thickBot="1">
      <c r="A86" s="228">
        <f t="shared" si="62"/>
        <v>83</v>
      </c>
      <c r="B86" s="113" t="s">
        <v>52</v>
      </c>
      <c r="C86" s="161" t="s">
        <v>83</v>
      </c>
      <c r="D86" s="115">
        <v>38</v>
      </c>
      <c r="E86" s="229" t="str">
        <f t="shared" si="64"/>
        <v>Озимина д.38</v>
      </c>
      <c r="F86" s="117" t="s">
        <v>53</v>
      </c>
      <c r="G86" s="115" t="s">
        <v>54</v>
      </c>
      <c r="H86" s="127">
        <v>1991</v>
      </c>
      <c r="I86" s="189" t="s">
        <v>988</v>
      </c>
      <c r="J86" s="910" t="s">
        <v>1037</v>
      </c>
      <c r="K86" s="127" t="s">
        <v>180</v>
      </c>
      <c r="L86" s="127" t="s">
        <v>664</v>
      </c>
      <c r="M86" s="170" t="s">
        <v>1013</v>
      </c>
      <c r="N86" s="689" t="s">
        <v>1057</v>
      </c>
      <c r="O86" s="689">
        <v>1540</v>
      </c>
      <c r="P86" s="187">
        <v>780.3</v>
      </c>
      <c r="Q86" s="35">
        <v>20</v>
      </c>
      <c r="R86" s="34">
        <v>20</v>
      </c>
      <c r="S86" s="34">
        <v>20</v>
      </c>
      <c r="T86" s="33">
        <v>15</v>
      </c>
      <c r="U86" s="102">
        <v>5</v>
      </c>
      <c r="V86" s="102">
        <v>15</v>
      </c>
      <c r="W86" s="102">
        <v>15</v>
      </c>
      <c r="X86" s="102">
        <v>10</v>
      </c>
      <c r="Y86" s="102">
        <v>40</v>
      </c>
      <c r="Z86" s="687">
        <v>40260</v>
      </c>
      <c r="AA86" s="596">
        <v>34318</v>
      </c>
      <c r="AB86" s="42">
        <v>4</v>
      </c>
      <c r="AC86" s="48">
        <v>0</v>
      </c>
      <c r="AD86" s="127">
        <v>56</v>
      </c>
      <c r="AE86" s="127">
        <f t="shared" si="54"/>
        <v>56</v>
      </c>
      <c r="AF86" s="636">
        <v>56</v>
      </c>
      <c r="AG86" s="127">
        <v>0</v>
      </c>
      <c r="AH86" s="671">
        <v>83</v>
      </c>
      <c r="AI86" s="671">
        <v>84</v>
      </c>
      <c r="AJ86" s="127">
        <v>5</v>
      </c>
      <c r="AK86" s="608">
        <f t="shared" si="55"/>
        <v>2972.8</v>
      </c>
      <c r="AL86" s="589">
        <f t="shared" si="56"/>
        <v>2612.3</v>
      </c>
      <c r="AM86" s="783">
        <v>2612.3</v>
      </c>
      <c r="AN86" s="168">
        <v>0</v>
      </c>
      <c r="AO86" s="497">
        <v>9.9</v>
      </c>
      <c r="AP86" s="503" t="s">
        <v>56</v>
      </c>
      <c r="AQ86" s="498">
        <v>350.6</v>
      </c>
      <c r="AR86" s="498" t="s">
        <v>56</v>
      </c>
      <c r="AS86" s="499" t="s">
        <v>56</v>
      </c>
      <c r="AT86" s="242">
        <f t="shared" si="57"/>
        <v>360.5</v>
      </c>
      <c r="AU86" s="242" t="e">
        <f>#REF!</f>
        <v>#REF!</v>
      </c>
      <c r="AV86" s="504" t="s">
        <v>56</v>
      </c>
      <c r="AW86" s="504">
        <v>35.8</v>
      </c>
      <c r="AX86" s="488" t="s">
        <v>56</v>
      </c>
      <c r="AY86" s="488" t="s">
        <v>56</v>
      </c>
      <c r="AZ86" s="488" t="s">
        <v>56</v>
      </c>
      <c r="BA86" s="243" t="e">
        <f t="shared" si="60"/>
        <v>#REF!</v>
      </c>
      <c r="BB86" s="500">
        <v>86</v>
      </c>
      <c r="BC86" s="501">
        <v>346</v>
      </c>
      <c r="BD86" s="487">
        <v>44</v>
      </c>
      <c r="BE86" s="501">
        <v>342</v>
      </c>
      <c r="BF86" s="489">
        <f t="shared" si="58"/>
        <v>818</v>
      </c>
      <c r="BG86" s="490" t="s">
        <v>58</v>
      </c>
      <c r="BH86" s="493">
        <v>1</v>
      </c>
      <c r="BI86" s="104">
        <v>1</v>
      </c>
      <c r="BJ86" s="493">
        <v>0</v>
      </c>
      <c r="BK86" s="491">
        <f t="shared" si="44"/>
        <v>743.2</v>
      </c>
      <c r="BL86" s="491">
        <f t="shared" si="45"/>
        <v>178.368</v>
      </c>
      <c r="BM86" s="556" t="s">
        <v>984</v>
      </c>
      <c r="BN86" s="494" t="s">
        <v>59</v>
      </c>
      <c r="BO86" s="490" t="s">
        <v>58</v>
      </c>
      <c r="BP86" s="546">
        <v>0.05858</v>
      </c>
      <c r="BQ86" s="493">
        <v>1</v>
      </c>
      <c r="BR86" s="104">
        <v>1</v>
      </c>
      <c r="BS86" s="493">
        <v>0</v>
      </c>
      <c r="BT86" s="491">
        <f t="shared" si="46"/>
        <v>17.8368</v>
      </c>
      <c r="BU86" s="491">
        <f t="shared" si="47"/>
        <v>118.912</v>
      </c>
      <c r="BV86" s="491">
        <f t="shared" si="48"/>
        <v>118.912</v>
      </c>
      <c r="BW86" s="715" t="s">
        <v>1067</v>
      </c>
      <c r="BX86" s="721"/>
      <c r="BY86" s="718" t="s">
        <v>59</v>
      </c>
      <c r="BZ86" s="496" t="s">
        <v>60</v>
      </c>
      <c r="CA86" s="546">
        <v>0.05782</v>
      </c>
      <c r="CB86" s="493">
        <v>1</v>
      </c>
      <c r="CC86" s="104" t="e">
        <f>#REF!</f>
        <v>#REF!</v>
      </c>
      <c r="CD86" s="104" t="e">
        <f t="shared" si="63"/>
        <v>#REF!</v>
      </c>
      <c r="CE86" s="491">
        <f t="shared" si="49"/>
        <v>17.8368</v>
      </c>
      <c r="CF86" s="491">
        <f t="shared" si="50"/>
        <v>118.912</v>
      </c>
      <c r="CG86" s="491">
        <f t="shared" si="51"/>
        <v>118.912</v>
      </c>
      <c r="CH86" s="502" t="s">
        <v>62</v>
      </c>
      <c r="CI86" s="490" t="s">
        <v>60</v>
      </c>
      <c r="CJ86" s="545">
        <f t="shared" si="59"/>
        <v>0.1164</v>
      </c>
      <c r="CK86" s="492">
        <f t="shared" si="52"/>
        <v>148.64000000000001</v>
      </c>
      <c r="CL86" s="507">
        <f>0.03*AK86</f>
        <v>89.184</v>
      </c>
      <c r="CM86" s="490" t="s">
        <v>60</v>
      </c>
      <c r="CN86" s="496">
        <v>1991</v>
      </c>
      <c r="CO86" s="496">
        <v>328</v>
      </c>
      <c r="CP86" s="493">
        <v>0</v>
      </c>
      <c r="CQ86" s="494" t="s">
        <v>61</v>
      </c>
      <c r="CR86" s="496" t="s">
        <v>60</v>
      </c>
      <c r="CS86" s="542">
        <v>3.4</v>
      </c>
      <c r="CT86" s="561">
        <v>0.873</v>
      </c>
      <c r="CU86" s="32" t="s">
        <v>878</v>
      </c>
      <c r="CV86" s="135" t="e">
        <f>#REF!</f>
        <v>#REF!</v>
      </c>
      <c r="CW86" s="676">
        <v>1</v>
      </c>
      <c r="CX86" s="33">
        <v>1</v>
      </c>
      <c r="CY86" s="32">
        <v>1</v>
      </c>
      <c r="CZ86" s="32">
        <v>1</v>
      </c>
      <c r="DA86" s="32" t="s">
        <v>486</v>
      </c>
      <c r="DB86" s="724">
        <v>1</v>
      </c>
      <c r="DC86" s="724"/>
      <c r="DD86" s="32"/>
      <c r="DE86" s="127">
        <v>1</v>
      </c>
      <c r="DF86" s="502"/>
      <c r="DG86" s="127"/>
      <c r="DH86" s="127"/>
      <c r="DI86" s="39" t="e">
        <f t="shared" si="61"/>
        <v>#REF!</v>
      </c>
    </row>
    <row r="87" spans="1:113" ht="27.75" customHeight="1" thickBot="1">
      <c r="A87" s="129">
        <f t="shared" si="62"/>
        <v>84</v>
      </c>
      <c r="B87" s="38" t="s">
        <v>52</v>
      </c>
      <c r="C87" s="39" t="s">
        <v>83</v>
      </c>
      <c r="D87" s="40">
        <v>40</v>
      </c>
      <c r="E87" s="41" t="str">
        <f t="shared" si="64"/>
        <v>Озимина д.40</v>
      </c>
      <c r="F87" s="31" t="s">
        <v>53</v>
      </c>
      <c r="G87" s="40" t="s">
        <v>54</v>
      </c>
      <c r="H87" s="32">
        <v>1994</v>
      </c>
      <c r="I87" s="184" t="s">
        <v>988</v>
      </c>
      <c r="J87" s="910" t="s">
        <v>1037</v>
      </c>
      <c r="K87" s="32" t="s">
        <v>181</v>
      </c>
      <c r="L87" s="32" t="s">
        <v>641</v>
      </c>
      <c r="M87" s="170" t="s">
        <v>623</v>
      </c>
      <c r="N87" s="176" t="s">
        <v>302</v>
      </c>
      <c r="O87" s="176">
        <v>696</v>
      </c>
      <c r="P87" s="187">
        <v>636.3</v>
      </c>
      <c r="Q87" s="35">
        <v>3</v>
      </c>
      <c r="R87" s="34">
        <v>0</v>
      </c>
      <c r="S87" s="34">
        <v>0</v>
      </c>
      <c r="T87" s="33">
        <v>0</v>
      </c>
      <c r="U87" s="132">
        <v>10</v>
      </c>
      <c r="V87" s="132">
        <v>10</v>
      </c>
      <c r="W87" s="132">
        <v>10</v>
      </c>
      <c r="X87" s="132">
        <v>10</v>
      </c>
      <c r="Y87" s="102">
        <v>3</v>
      </c>
      <c r="Z87" s="650">
        <v>36948</v>
      </c>
      <c r="AA87" s="596">
        <v>34576</v>
      </c>
      <c r="AB87" s="42">
        <v>2</v>
      </c>
      <c r="AC87" s="48">
        <v>2</v>
      </c>
      <c r="AD87" s="43">
        <v>72</v>
      </c>
      <c r="AE87" s="32">
        <f t="shared" si="54"/>
        <v>73</v>
      </c>
      <c r="AF87" s="637">
        <v>72</v>
      </c>
      <c r="AG87" s="43">
        <v>1</v>
      </c>
      <c r="AH87" s="556">
        <v>118</v>
      </c>
      <c r="AI87" s="556">
        <v>119</v>
      </c>
      <c r="AJ87" s="43">
        <v>9</v>
      </c>
      <c r="AK87" s="608">
        <f t="shared" si="55"/>
        <v>4394</v>
      </c>
      <c r="AL87" s="589">
        <f t="shared" si="56"/>
        <v>3916.8</v>
      </c>
      <c r="AM87" s="783">
        <v>3899.9</v>
      </c>
      <c r="AN87" s="168">
        <v>16.9</v>
      </c>
      <c r="AO87" s="44">
        <v>4.1</v>
      </c>
      <c r="AP87" s="51" t="s">
        <v>56</v>
      </c>
      <c r="AQ87" s="45">
        <v>473.1</v>
      </c>
      <c r="AR87" s="45" t="s">
        <v>56</v>
      </c>
      <c r="AS87" s="46" t="s">
        <v>56</v>
      </c>
      <c r="AT87" s="242">
        <f t="shared" si="57"/>
        <v>477.20000000000005</v>
      </c>
      <c r="AU87" s="242" t="e">
        <f>#REF!</f>
        <v>#REF!</v>
      </c>
      <c r="AV87" s="347" t="s">
        <v>56</v>
      </c>
      <c r="AW87" s="347">
        <v>18.6</v>
      </c>
      <c r="AX87" s="346" t="s">
        <v>56</v>
      </c>
      <c r="AY87" s="347">
        <v>22.4</v>
      </c>
      <c r="AZ87" s="347">
        <v>5.8</v>
      </c>
      <c r="BA87" s="243" t="e">
        <f t="shared" si="60"/>
        <v>#REF!</v>
      </c>
      <c r="BB87" s="255">
        <v>74</v>
      </c>
      <c r="BC87" s="256">
        <v>222</v>
      </c>
      <c r="BD87" s="256">
        <v>98</v>
      </c>
      <c r="BE87" s="256">
        <v>658</v>
      </c>
      <c r="BF87" s="254">
        <f t="shared" si="58"/>
        <v>1052</v>
      </c>
      <c r="BG87" s="35" t="s">
        <v>58</v>
      </c>
      <c r="BH87" s="34">
        <v>1</v>
      </c>
      <c r="BI87" s="104" t="e">
        <f>#REF!</f>
        <v>#REF!</v>
      </c>
      <c r="BJ87" s="34">
        <v>1</v>
      </c>
      <c r="BK87" s="334">
        <f aca="true" t="shared" si="65" ref="BK87:BK109">0.25*AK87</f>
        <v>1098.5</v>
      </c>
      <c r="BL87" s="334">
        <f aca="true" t="shared" si="66" ref="BL87:BL109">0.06*AK87</f>
        <v>263.64</v>
      </c>
      <c r="BM87" s="556" t="s">
        <v>984</v>
      </c>
      <c r="BN87" s="36" t="s">
        <v>62</v>
      </c>
      <c r="BO87" s="35" t="s">
        <v>58</v>
      </c>
      <c r="BP87" s="548">
        <v>0.04012</v>
      </c>
      <c r="BQ87" s="34">
        <v>1</v>
      </c>
      <c r="BR87" s="104" t="e">
        <f>#REF!</f>
        <v>#REF!</v>
      </c>
      <c r="BS87" s="34">
        <v>1</v>
      </c>
      <c r="BT87" s="334">
        <f aca="true" t="shared" si="67" ref="BT87:BT109">0.006*AK87</f>
        <v>26.364</v>
      </c>
      <c r="BU87" s="334">
        <f aca="true" t="shared" si="68" ref="BU87:BU109">0.04*AK87</f>
        <v>175.76</v>
      </c>
      <c r="BV87" s="334">
        <f aca="true" t="shared" si="69" ref="BV87:BV109">0.04*AK87</f>
        <v>175.76</v>
      </c>
      <c r="BW87" s="715" t="s">
        <v>1067</v>
      </c>
      <c r="BX87" s="716"/>
      <c r="BY87" s="296" t="s">
        <v>70</v>
      </c>
      <c r="BZ87" s="37" t="s">
        <v>60</v>
      </c>
      <c r="CA87" s="548">
        <v>0.03934</v>
      </c>
      <c r="CB87" s="34">
        <v>1</v>
      </c>
      <c r="CC87" s="104" t="e">
        <f>#REF!</f>
        <v>#REF!</v>
      </c>
      <c r="CD87" s="104" t="e">
        <f t="shared" si="63"/>
        <v>#REF!</v>
      </c>
      <c r="CE87" s="334">
        <f aca="true" t="shared" si="70" ref="CE87:CE109">0.006*AK87</f>
        <v>26.364</v>
      </c>
      <c r="CF87" s="334">
        <f aca="true" t="shared" si="71" ref="CF87:CF109">0.04*AK87</f>
        <v>175.76</v>
      </c>
      <c r="CG87" s="334">
        <f aca="true" t="shared" si="72" ref="CG87:CG109">0.04*AK87</f>
        <v>175.76</v>
      </c>
      <c r="CH87" s="33" t="s">
        <v>62</v>
      </c>
      <c r="CI87" s="35" t="s">
        <v>60</v>
      </c>
      <c r="CJ87" s="545">
        <f t="shared" si="59"/>
        <v>0.07946</v>
      </c>
      <c r="CK87" s="333">
        <f aca="true" t="shared" si="73" ref="CK87:CK109">0.05*AK87</f>
        <v>219.70000000000002</v>
      </c>
      <c r="CL87" s="506">
        <f>0.03*AK87</f>
        <v>131.82</v>
      </c>
      <c r="CM87" s="35" t="s">
        <v>60</v>
      </c>
      <c r="CN87" s="37">
        <v>1995</v>
      </c>
      <c r="CO87" s="37">
        <v>402</v>
      </c>
      <c r="CP87" s="34">
        <v>0</v>
      </c>
      <c r="CQ87" s="36" t="s">
        <v>61</v>
      </c>
      <c r="CR87" s="135" t="s">
        <v>60</v>
      </c>
      <c r="CS87" s="542">
        <v>4.57</v>
      </c>
      <c r="CT87" s="561">
        <v>2.777</v>
      </c>
      <c r="CU87" s="32" t="s">
        <v>878</v>
      </c>
      <c r="CV87" s="135" t="e">
        <f>#REF!</f>
        <v>#REF!</v>
      </c>
      <c r="CW87" s="676">
        <v>1</v>
      </c>
      <c r="CX87" s="33">
        <v>1</v>
      </c>
      <c r="CY87" s="32">
        <v>1</v>
      </c>
      <c r="CZ87" s="32">
        <v>1</v>
      </c>
      <c r="DA87" s="32" t="s">
        <v>486</v>
      </c>
      <c r="DB87" s="724">
        <v>1</v>
      </c>
      <c r="DC87" s="724"/>
      <c r="DD87" s="32"/>
      <c r="DE87" s="127">
        <v>1</v>
      </c>
      <c r="DF87" s="33"/>
      <c r="DG87" s="730" t="s">
        <v>1007</v>
      </c>
      <c r="DH87" s="683">
        <v>43936</v>
      </c>
      <c r="DI87" s="39" t="e">
        <f t="shared" si="61"/>
        <v>#REF!</v>
      </c>
    </row>
    <row r="88" spans="1:113" s="53" customFormat="1" ht="27.75" customHeight="1" thickBot="1">
      <c r="A88" s="129">
        <f t="shared" si="62"/>
        <v>85</v>
      </c>
      <c r="B88" s="38" t="s">
        <v>52</v>
      </c>
      <c r="C88" s="39" t="s">
        <v>83</v>
      </c>
      <c r="D88" s="40">
        <v>42</v>
      </c>
      <c r="E88" s="41" t="str">
        <f t="shared" si="64"/>
        <v>Озимина д.42</v>
      </c>
      <c r="F88" s="31" t="s">
        <v>53</v>
      </c>
      <c r="G88" s="40" t="s">
        <v>54</v>
      </c>
      <c r="H88" s="32">
        <v>2004</v>
      </c>
      <c r="I88" s="186" t="s">
        <v>986</v>
      </c>
      <c r="J88" s="910" t="s">
        <v>1037</v>
      </c>
      <c r="K88" s="32" t="s">
        <v>182</v>
      </c>
      <c r="L88" s="32" t="s">
        <v>667</v>
      </c>
      <c r="M88" s="170" t="s">
        <v>624</v>
      </c>
      <c r="N88" s="32" t="s">
        <v>318</v>
      </c>
      <c r="O88" s="32"/>
      <c r="P88" s="187">
        <v>1100.3</v>
      </c>
      <c r="Q88" s="35">
        <v>0</v>
      </c>
      <c r="R88" s="34">
        <v>0</v>
      </c>
      <c r="S88" s="34">
        <v>0</v>
      </c>
      <c r="T88" s="33">
        <v>0</v>
      </c>
      <c r="U88" s="33">
        <v>0</v>
      </c>
      <c r="V88" s="33">
        <v>0</v>
      </c>
      <c r="W88" s="33">
        <v>0</v>
      </c>
      <c r="X88" s="33">
        <v>0</v>
      </c>
      <c r="Y88" s="33">
        <v>0</v>
      </c>
      <c r="Z88" s="650">
        <v>37681</v>
      </c>
      <c r="AA88" s="596">
        <v>38047</v>
      </c>
      <c r="AB88" s="42">
        <v>2</v>
      </c>
      <c r="AC88" s="48">
        <v>0</v>
      </c>
      <c r="AD88" s="43">
        <v>49</v>
      </c>
      <c r="AE88" s="32">
        <f t="shared" si="54"/>
        <v>49</v>
      </c>
      <c r="AF88" s="637">
        <v>49</v>
      </c>
      <c r="AG88" s="43">
        <v>0</v>
      </c>
      <c r="AH88" s="556">
        <v>115</v>
      </c>
      <c r="AI88" s="556">
        <v>110</v>
      </c>
      <c r="AJ88" s="43">
        <v>5</v>
      </c>
      <c r="AK88" s="608">
        <f t="shared" si="55"/>
        <v>3847.3</v>
      </c>
      <c r="AL88" s="589">
        <f t="shared" si="56"/>
        <v>3475.3</v>
      </c>
      <c r="AM88" s="783">
        <v>3475.3</v>
      </c>
      <c r="AN88" s="168">
        <v>0</v>
      </c>
      <c r="AO88" s="44">
        <v>6.4</v>
      </c>
      <c r="AP88" s="51">
        <v>188</v>
      </c>
      <c r="AQ88" s="45">
        <v>177.6</v>
      </c>
      <c r="AR88" s="45" t="s">
        <v>56</v>
      </c>
      <c r="AS88" s="46" t="s">
        <v>56</v>
      </c>
      <c r="AT88" s="242">
        <f t="shared" si="57"/>
        <v>372</v>
      </c>
      <c r="AU88" s="242" t="e">
        <f>#REF!</f>
        <v>#REF!</v>
      </c>
      <c r="AV88" s="347">
        <v>16</v>
      </c>
      <c r="AW88" s="347">
        <v>22.2</v>
      </c>
      <c r="AX88" s="346" t="s">
        <v>56</v>
      </c>
      <c r="AY88" s="347" t="s">
        <v>56</v>
      </c>
      <c r="AZ88" s="346" t="s">
        <v>56</v>
      </c>
      <c r="BA88" s="243" t="e">
        <f t="shared" si="60"/>
        <v>#REF!</v>
      </c>
      <c r="BB88" s="255">
        <v>21</v>
      </c>
      <c r="BC88" s="256">
        <v>328</v>
      </c>
      <c r="BD88" s="256">
        <v>134</v>
      </c>
      <c r="BE88" s="256">
        <v>972</v>
      </c>
      <c r="BF88" s="254">
        <f t="shared" si="58"/>
        <v>1455</v>
      </c>
      <c r="BG88" s="35" t="s">
        <v>58</v>
      </c>
      <c r="BH88" s="34">
        <v>1</v>
      </c>
      <c r="BI88" s="104" t="e">
        <f>#REF!</f>
        <v>#REF!</v>
      </c>
      <c r="BJ88" s="34">
        <v>1</v>
      </c>
      <c r="BK88" s="334">
        <f t="shared" si="65"/>
        <v>961.825</v>
      </c>
      <c r="BL88" s="334">
        <f t="shared" si="66"/>
        <v>230.838</v>
      </c>
      <c r="BM88" s="556" t="s">
        <v>984</v>
      </c>
      <c r="BN88" s="36" t="s">
        <v>62</v>
      </c>
      <c r="BO88" s="35" t="s">
        <v>58</v>
      </c>
      <c r="BP88" s="548">
        <v>0.05858</v>
      </c>
      <c r="BQ88" s="34">
        <v>1</v>
      </c>
      <c r="BR88" s="104" t="e">
        <f>#REF!</f>
        <v>#REF!</v>
      </c>
      <c r="BS88" s="34">
        <v>1</v>
      </c>
      <c r="BT88" s="334">
        <f t="shared" si="67"/>
        <v>23.0838</v>
      </c>
      <c r="BU88" s="334">
        <f t="shared" si="68"/>
        <v>153.89200000000002</v>
      </c>
      <c r="BV88" s="334">
        <f t="shared" si="69"/>
        <v>153.89200000000002</v>
      </c>
      <c r="BW88" s="715" t="s">
        <v>1067</v>
      </c>
      <c r="BX88" s="716"/>
      <c r="BY88" s="296" t="s">
        <v>70</v>
      </c>
      <c r="BZ88" s="37" t="s">
        <v>60</v>
      </c>
      <c r="CA88" s="548">
        <v>0.05782</v>
      </c>
      <c r="CB88" s="34">
        <v>1</v>
      </c>
      <c r="CC88" s="104" t="e">
        <f>#REF!</f>
        <v>#REF!</v>
      </c>
      <c r="CD88" s="104" t="e">
        <f t="shared" si="63"/>
        <v>#REF!</v>
      </c>
      <c r="CE88" s="334">
        <f t="shared" si="70"/>
        <v>23.0838</v>
      </c>
      <c r="CF88" s="334">
        <f t="shared" si="71"/>
        <v>153.89200000000002</v>
      </c>
      <c r="CG88" s="334">
        <f t="shared" si="72"/>
        <v>153.89200000000002</v>
      </c>
      <c r="CH88" s="33" t="s">
        <v>62</v>
      </c>
      <c r="CI88" s="35" t="s">
        <v>60</v>
      </c>
      <c r="CJ88" s="545">
        <f t="shared" si="59"/>
        <v>0.1164</v>
      </c>
      <c r="CK88" s="333">
        <f t="shared" si="73"/>
        <v>192.365</v>
      </c>
      <c r="CL88" s="313" t="s">
        <v>56</v>
      </c>
      <c r="CM88" s="35" t="s">
        <v>60</v>
      </c>
      <c r="CN88" s="37">
        <v>2004</v>
      </c>
      <c r="CO88" s="37">
        <v>310</v>
      </c>
      <c r="CP88" s="34">
        <v>0</v>
      </c>
      <c r="CQ88" s="36" t="s">
        <v>61</v>
      </c>
      <c r="CR88" s="135" t="s">
        <v>60</v>
      </c>
      <c r="CS88" s="542">
        <v>3.4</v>
      </c>
      <c r="CT88" s="561">
        <v>0.873</v>
      </c>
      <c r="CU88" s="32" t="s">
        <v>878</v>
      </c>
      <c r="CV88" s="135" t="e">
        <f>#REF!</f>
        <v>#REF!</v>
      </c>
      <c r="CW88" s="676">
        <v>2</v>
      </c>
      <c r="CX88" s="33">
        <v>2</v>
      </c>
      <c r="CY88" s="32">
        <v>1</v>
      </c>
      <c r="CZ88" s="32">
        <v>1</v>
      </c>
      <c r="DA88" s="32" t="s">
        <v>486</v>
      </c>
      <c r="DB88" s="724"/>
      <c r="DC88" s="724">
        <v>1</v>
      </c>
      <c r="DD88" s="32">
        <v>1</v>
      </c>
      <c r="DE88" s="43"/>
      <c r="DF88" s="33" t="s">
        <v>1008</v>
      </c>
      <c r="DG88" s="556" t="s">
        <v>1008</v>
      </c>
      <c r="DH88" s="684">
        <v>43602</v>
      </c>
      <c r="DI88" s="39" t="e">
        <f t="shared" si="61"/>
        <v>#REF!</v>
      </c>
    </row>
    <row r="89" spans="1:113" s="72" customFormat="1" ht="27.75" customHeight="1" thickBot="1">
      <c r="A89" s="228">
        <f t="shared" si="62"/>
        <v>86</v>
      </c>
      <c r="B89" s="113" t="s">
        <v>52</v>
      </c>
      <c r="C89" s="270" t="s">
        <v>83</v>
      </c>
      <c r="D89" s="115">
        <v>43</v>
      </c>
      <c r="E89" s="229" t="str">
        <f t="shared" si="64"/>
        <v>Озимина д.43</v>
      </c>
      <c r="F89" s="117" t="s">
        <v>53</v>
      </c>
      <c r="G89" s="115" t="s">
        <v>54</v>
      </c>
      <c r="H89" s="127">
        <v>1990</v>
      </c>
      <c r="I89" s="189" t="s">
        <v>988</v>
      </c>
      <c r="J89" s="912">
        <v>97</v>
      </c>
      <c r="K89" s="127" t="s">
        <v>183</v>
      </c>
      <c r="L89" s="127" t="s">
        <v>647</v>
      </c>
      <c r="M89" s="435" t="s">
        <v>625</v>
      </c>
      <c r="N89" s="733" t="s">
        <v>1036</v>
      </c>
      <c r="O89" s="670">
        <v>629.1</v>
      </c>
      <c r="P89" s="187">
        <v>560.1</v>
      </c>
      <c r="Q89" s="35">
        <v>0</v>
      </c>
      <c r="R89" s="34">
        <v>0</v>
      </c>
      <c r="S89" s="34">
        <v>0</v>
      </c>
      <c r="T89" s="33">
        <v>0</v>
      </c>
      <c r="U89" s="33">
        <v>0</v>
      </c>
      <c r="V89" s="33">
        <v>0</v>
      </c>
      <c r="W89" s="33">
        <v>0</v>
      </c>
      <c r="X89" s="33">
        <v>0</v>
      </c>
      <c r="Y89" s="33">
        <v>0</v>
      </c>
      <c r="Z89" s="687">
        <v>33057</v>
      </c>
      <c r="AA89" s="596">
        <v>34304</v>
      </c>
      <c r="AB89" s="42">
        <v>2</v>
      </c>
      <c r="AC89" s="48">
        <v>2</v>
      </c>
      <c r="AD89" s="127">
        <v>80</v>
      </c>
      <c r="AE89" s="127">
        <f t="shared" si="54"/>
        <v>80</v>
      </c>
      <c r="AF89" s="636">
        <v>80</v>
      </c>
      <c r="AG89" s="127">
        <v>0</v>
      </c>
      <c r="AH89" s="671">
        <v>129</v>
      </c>
      <c r="AI89" s="671">
        <v>132</v>
      </c>
      <c r="AJ89" s="127">
        <v>10</v>
      </c>
      <c r="AK89" s="608">
        <f t="shared" si="55"/>
        <v>4846.5</v>
      </c>
      <c r="AL89" s="608">
        <f t="shared" si="56"/>
        <v>4309.1</v>
      </c>
      <c r="AM89" s="783">
        <v>4309.1</v>
      </c>
      <c r="AN89" s="168">
        <v>0</v>
      </c>
      <c r="AO89" s="890">
        <v>6.9</v>
      </c>
      <c r="AP89" s="908">
        <v>77.4</v>
      </c>
      <c r="AQ89" s="599">
        <v>453.1</v>
      </c>
      <c r="AR89" s="599" t="s">
        <v>56</v>
      </c>
      <c r="AS89" s="891" t="s">
        <v>56</v>
      </c>
      <c r="AT89" s="892">
        <f t="shared" si="57"/>
        <v>537.4000000000001</v>
      </c>
      <c r="AU89" s="892" t="e">
        <f>#REF!</f>
        <v>#REF!</v>
      </c>
      <c r="AV89" s="901" t="s">
        <v>56</v>
      </c>
      <c r="AW89" s="901">
        <v>25.6</v>
      </c>
      <c r="AX89" s="893" t="s">
        <v>56</v>
      </c>
      <c r="AY89" s="901">
        <v>17.46</v>
      </c>
      <c r="AZ89" s="901">
        <v>5.8</v>
      </c>
      <c r="BA89" s="894" t="e">
        <f t="shared" si="60"/>
        <v>#REF!</v>
      </c>
      <c r="BB89" s="895">
        <v>36</v>
      </c>
      <c r="BC89" s="896">
        <v>535</v>
      </c>
      <c r="BD89" s="127">
        <v>300</v>
      </c>
      <c r="BE89" s="896">
        <v>215</v>
      </c>
      <c r="BF89" s="897">
        <f t="shared" si="58"/>
        <v>1086</v>
      </c>
      <c r="BG89" s="35" t="s">
        <v>58</v>
      </c>
      <c r="BH89" s="34">
        <v>1</v>
      </c>
      <c r="BI89" s="34" t="e">
        <f>#REF!</f>
        <v>#REF!</v>
      </c>
      <c r="BJ89" s="34">
        <v>0</v>
      </c>
      <c r="BK89" s="674">
        <f t="shared" si="65"/>
        <v>1211.625</v>
      </c>
      <c r="BL89" s="674">
        <f t="shared" si="66"/>
        <v>290.78999999999996</v>
      </c>
      <c r="BM89" s="671" t="s">
        <v>983</v>
      </c>
      <c r="BN89" s="36" t="s">
        <v>59</v>
      </c>
      <c r="BO89" s="35" t="s">
        <v>58</v>
      </c>
      <c r="BP89" s="548">
        <v>0.03695</v>
      </c>
      <c r="BQ89" s="34">
        <v>1</v>
      </c>
      <c r="BR89" s="34" t="e">
        <f>#REF!</f>
        <v>#REF!</v>
      </c>
      <c r="BS89" s="34">
        <v>0</v>
      </c>
      <c r="BT89" s="674">
        <f t="shared" si="67"/>
        <v>29.079</v>
      </c>
      <c r="BU89" s="674">
        <f t="shared" si="68"/>
        <v>193.86</v>
      </c>
      <c r="BV89" s="674">
        <f t="shared" si="69"/>
        <v>193.86</v>
      </c>
      <c r="BW89" s="899" t="s">
        <v>1067</v>
      </c>
      <c r="BX89" s="898"/>
      <c r="BY89" s="296" t="s">
        <v>59</v>
      </c>
      <c r="BZ89" s="37" t="s">
        <v>60</v>
      </c>
      <c r="CA89" s="548">
        <v>0.03447</v>
      </c>
      <c r="CB89" s="34">
        <v>1</v>
      </c>
      <c r="CC89" s="34" t="e">
        <f>#REF!</f>
        <v>#REF!</v>
      </c>
      <c r="CD89" s="34" t="e">
        <f t="shared" si="63"/>
        <v>#REF!</v>
      </c>
      <c r="CE89" s="674">
        <f t="shared" si="70"/>
        <v>29.079</v>
      </c>
      <c r="CF89" s="674">
        <f t="shared" si="71"/>
        <v>193.86</v>
      </c>
      <c r="CG89" s="674">
        <f t="shared" si="72"/>
        <v>193.86</v>
      </c>
      <c r="CH89" s="33" t="s">
        <v>62</v>
      </c>
      <c r="CI89" s="35" t="s">
        <v>60</v>
      </c>
      <c r="CJ89" s="548">
        <f t="shared" si="59"/>
        <v>0.07142</v>
      </c>
      <c r="CK89" s="900">
        <f t="shared" si="73"/>
        <v>242.32500000000002</v>
      </c>
      <c r="CL89" s="909">
        <f aca="true" t="shared" si="74" ref="CL89:CL96">0.03*AK89</f>
        <v>145.39499999999998</v>
      </c>
      <c r="CM89" s="35" t="s">
        <v>60</v>
      </c>
      <c r="CN89" s="37">
        <v>1991</v>
      </c>
      <c r="CO89" s="37">
        <v>440</v>
      </c>
      <c r="CP89" s="34">
        <v>0</v>
      </c>
      <c r="CQ89" s="36" t="s">
        <v>61</v>
      </c>
      <c r="CR89" s="37" t="s">
        <v>60</v>
      </c>
      <c r="CS89" s="740">
        <v>4.57</v>
      </c>
      <c r="CT89" s="741">
        <v>2.777</v>
      </c>
      <c r="CU89" s="127" t="s">
        <v>878</v>
      </c>
      <c r="CV89" s="37" t="e">
        <f>#REF!</f>
        <v>#REF!</v>
      </c>
      <c r="CW89" s="33">
        <v>1</v>
      </c>
      <c r="CX89" s="33">
        <v>1</v>
      </c>
      <c r="CY89" s="127">
        <v>1</v>
      </c>
      <c r="CZ89" s="127">
        <v>1</v>
      </c>
      <c r="DA89" s="127" t="s">
        <v>486</v>
      </c>
      <c r="DB89" s="730">
        <v>1</v>
      </c>
      <c r="DC89" s="730"/>
      <c r="DD89" s="127"/>
      <c r="DE89" s="127">
        <v>1</v>
      </c>
      <c r="DF89" s="33"/>
      <c r="DG89" s="127"/>
      <c r="DH89" s="127"/>
      <c r="DI89" s="161" t="e">
        <f t="shared" si="61"/>
        <v>#REF!</v>
      </c>
    </row>
    <row r="90" spans="1:113" s="53" customFormat="1" ht="27.75" customHeight="1" thickBot="1">
      <c r="A90" s="129">
        <f t="shared" si="62"/>
        <v>87</v>
      </c>
      <c r="B90" s="38" t="s">
        <v>52</v>
      </c>
      <c r="C90" s="30" t="s">
        <v>83</v>
      </c>
      <c r="D90" s="40" t="s">
        <v>88</v>
      </c>
      <c r="E90" s="41" t="s">
        <v>89</v>
      </c>
      <c r="F90" s="31" t="s">
        <v>53</v>
      </c>
      <c r="G90" s="40" t="s">
        <v>54</v>
      </c>
      <c r="H90" s="32">
        <v>2012</v>
      </c>
      <c r="I90" s="186" t="s">
        <v>986</v>
      </c>
      <c r="J90" s="32" t="s">
        <v>1037</v>
      </c>
      <c r="K90" s="32" t="s">
        <v>193</v>
      </c>
      <c r="L90" s="32" t="s">
        <v>666</v>
      </c>
      <c r="M90" s="170" t="s">
        <v>633</v>
      </c>
      <c r="N90" s="176" t="s">
        <v>307</v>
      </c>
      <c r="O90" s="176">
        <v>2063</v>
      </c>
      <c r="P90" s="189">
        <v>802.2</v>
      </c>
      <c r="Q90" s="35">
        <v>0</v>
      </c>
      <c r="R90" s="34">
        <v>0</v>
      </c>
      <c r="S90" s="34">
        <v>0</v>
      </c>
      <c r="T90" s="33">
        <v>0</v>
      </c>
      <c r="U90" s="33">
        <v>0</v>
      </c>
      <c r="V90" s="33">
        <v>0</v>
      </c>
      <c r="W90" s="33">
        <v>0</v>
      </c>
      <c r="X90" s="33">
        <v>0</v>
      </c>
      <c r="Y90" s="33">
        <v>0</v>
      </c>
      <c r="Z90" s="650">
        <v>41200</v>
      </c>
      <c r="AA90" s="593"/>
      <c r="AB90" s="42">
        <v>2</v>
      </c>
      <c r="AC90" s="32">
        <v>2</v>
      </c>
      <c r="AD90" s="43">
        <v>72</v>
      </c>
      <c r="AE90" s="32">
        <f t="shared" si="54"/>
        <v>87</v>
      </c>
      <c r="AF90" s="637">
        <v>72</v>
      </c>
      <c r="AG90" s="43">
        <v>15</v>
      </c>
      <c r="AH90" s="556">
        <v>86</v>
      </c>
      <c r="AI90" s="556">
        <v>85</v>
      </c>
      <c r="AJ90" s="43">
        <v>9</v>
      </c>
      <c r="AK90" s="608">
        <f t="shared" si="55"/>
        <v>4888.8</v>
      </c>
      <c r="AL90" s="589">
        <f t="shared" si="56"/>
        <v>4236.7</v>
      </c>
      <c r="AM90" s="783">
        <v>3774.5</v>
      </c>
      <c r="AN90" s="168">
        <v>462.2</v>
      </c>
      <c r="AO90" s="511" t="s">
        <v>56</v>
      </c>
      <c r="AP90" s="51"/>
      <c r="AQ90" s="45">
        <v>652.1</v>
      </c>
      <c r="AR90" s="45"/>
      <c r="AS90" s="46"/>
      <c r="AT90" s="242">
        <f t="shared" si="57"/>
        <v>652.1</v>
      </c>
      <c r="AU90" s="242" t="e">
        <f>#REF!</f>
        <v>#REF!</v>
      </c>
      <c r="AV90" s="347"/>
      <c r="AW90" s="347"/>
      <c r="AX90" s="346"/>
      <c r="AY90" s="347"/>
      <c r="AZ90" s="347"/>
      <c r="BA90" s="243" t="e">
        <f t="shared" si="60"/>
        <v>#REF!</v>
      </c>
      <c r="BB90" s="262">
        <v>14</v>
      </c>
      <c r="BC90" s="257">
        <v>910</v>
      </c>
      <c r="BD90" s="257">
        <v>64.5</v>
      </c>
      <c r="BE90" s="257">
        <v>0</v>
      </c>
      <c r="BF90" s="254">
        <f t="shared" si="58"/>
        <v>988.5</v>
      </c>
      <c r="BG90" s="35" t="s">
        <v>58</v>
      </c>
      <c r="BH90" s="34">
        <v>1</v>
      </c>
      <c r="BI90" s="104" t="e">
        <f>#REF!</f>
        <v>#REF!</v>
      </c>
      <c r="BJ90" s="34">
        <v>1</v>
      </c>
      <c r="BK90" s="334">
        <f t="shared" si="65"/>
        <v>1222.2</v>
      </c>
      <c r="BL90" s="334">
        <f t="shared" si="66"/>
        <v>293.328</v>
      </c>
      <c r="BM90" s="556" t="s">
        <v>983</v>
      </c>
      <c r="BN90" s="36" t="s">
        <v>62</v>
      </c>
      <c r="BO90" s="35" t="s">
        <v>58</v>
      </c>
      <c r="BP90" s="548">
        <v>0.04012</v>
      </c>
      <c r="BQ90" s="34">
        <v>1</v>
      </c>
      <c r="BR90" s="104" t="e">
        <f>#REF!</f>
        <v>#REF!</v>
      </c>
      <c r="BS90" s="34">
        <v>1</v>
      </c>
      <c r="BT90" s="334">
        <f t="shared" si="67"/>
        <v>29.332800000000002</v>
      </c>
      <c r="BU90" s="334">
        <f t="shared" si="68"/>
        <v>195.55200000000002</v>
      </c>
      <c r="BV90" s="334">
        <f t="shared" si="69"/>
        <v>195.55200000000002</v>
      </c>
      <c r="BW90" s="715" t="s">
        <v>1067</v>
      </c>
      <c r="BX90" s="716"/>
      <c r="BY90" s="296" t="s">
        <v>70</v>
      </c>
      <c r="BZ90" s="37" t="s">
        <v>60</v>
      </c>
      <c r="CA90" s="548">
        <v>0.03934</v>
      </c>
      <c r="CB90" s="34">
        <v>1</v>
      </c>
      <c r="CC90" s="104" t="e">
        <f>#REF!</f>
        <v>#REF!</v>
      </c>
      <c r="CD90" s="104" t="e">
        <f t="shared" si="63"/>
        <v>#REF!</v>
      </c>
      <c r="CE90" s="334">
        <f t="shared" si="70"/>
        <v>29.332800000000002</v>
      </c>
      <c r="CF90" s="334">
        <f t="shared" si="71"/>
        <v>195.55200000000002</v>
      </c>
      <c r="CG90" s="334">
        <f t="shared" si="72"/>
        <v>195.55200000000002</v>
      </c>
      <c r="CH90" s="33" t="s">
        <v>62</v>
      </c>
      <c r="CI90" s="35" t="s">
        <v>60</v>
      </c>
      <c r="CJ90" s="545">
        <f t="shared" si="59"/>
        <v>0.07946</v>
      </c>
      <c r="CK90" s="333">
        <f t="shared" si="73"/>
        <v>244.44000000000003</v>
      </c>
      <c r="CL90" s="506">
        <f t="shared" si="74"/>
        <v>146.664</v>
      </c>
      <c r="CM90" s="35" t="s">
        <v>64</v>
      </c>
      <c r="CN90" s="162" t="s">
        <v>56</v>
      </c>
      <c r="CO90" s="162" t="s">
        <v>56</v>
      </c>
      <c r="CP90" s="34">
        <v>0</v>
      </c>
      <c r="CQ90" s="36" t="s">
        <v>73</v>
      </c>
      <c r="CR90" s="135" t="s">
        <v>60</v>
      </c>
      <c r="CS90" s="542">
        <v>4.57</v>
      </c>
      <c r="CT90" s="561">
        <v>2.777</v>
      </c>
      <c r="CU90" s="32" t="s">
        <v>878</v>
      </c>
      <c r="CV90" s="135" t="e">
        <f>#REF!</f>
        <v>#REF!</v>
      </c>
      <c r="CW90" s="676">
        <v>2</v>
      </c>
      <c r="CX90" s="33">
        <v>2</v>
      </c>
      <c r="CY90" s="32">
        <v>1</v>
      </c>
      <c r="CZ90" s="32">
        <v>1</v>
      </c>
      <c r="DA90" s="32" t="s">
        <v>486</v>
      </c>
      <c r="DB90" s="724"/>
      <c r="DC90" s="724">
        <v>1</v>
      </c>
      <c r="DD90" s="32">
        <v>1</v>
      </c>
      <c r="DE90" s="43"/>
      <c r="DF90" s="33" t="s">
        <v>1006</v>
      </c>
      <c r="DG90" s="556" t="s">
        <v>1008</v>
      </c>
      <c r="DH90" s="684">
        <v>43602</v>
      </c>
      <c r="DI90" s="39" t="e">
        <f t="shared" si="61"/>
        <v>#REF!</v>
      </c>
    </row>
    <row r="91" spans="1:113" s="72" customFormat="1" ht="27.75" customHeight="1" thickBot="1">
      <c r="A91" s="228">
        <f t="shared" si="62"/>
        <v>88</v>
      </c>
      <c r="B91" s="113" t="s">
        <v>52</v>
      </c>
      <c r="C91" s="270" t="s">
        <v>83</v>
      </c>
      <c r="D91" s="115">
        <v>45</v>
      </c>
      <c r="E91" s="229" t="str">
        <f aca="true" t="shared" si="75" ref="E91:E109">CONCATENATE(C91," д.",D91)</f>
        <v>Озимина д.45</v>
      </c>
      <c r="F91" s="117" t="s">
        <v>53</v>
      </c>
      <c r="G91" s="115" t="s">
        <v>54</v>
      </c>
      <c r="H91" s="127">
        <v>1989</v>
      </c>
      <c r="I91" s="889" t="s">
        <v>988</v>
      </c>
      <c r="J91" s="912">
        <v>121</v>
      </c>
      <c r="K91" s="127" t="s">
        <v>184</v>
      </c>
      <c r="L91" s="127" t="s">
        <v>661</v>
      </c>
      <c r="M91" s="172" t="s">
        <v>626</v>
      </c>
      <c r="N91" s="733" t="s">
        <v>1035</v>
      </c>
      <c r="O91" s="670">
        <v>1800</v>
      </c>
      <c r="P91" s="187">
        <v>879</v>
      </c>
      <c r="Q91" s="35">
        <v>0</v>
      </c>
      <c r="R91" s="34">
        <v>0</v>
      </c>
      <c r="S91" s="34">
        <v>0</v>
      </c>
      <c r="T91" s="33">
        <v>0</v>
      </c>
      <c r="U91" s="33">
        <v>0</v>
      </c>
      <c r="V91" s="33">
        <v>0</v>
      </c>
      <c r="W91" s="33">
        <v>0</v>
      </c>
      <c r="X91" s="33">
        <v>0</v>
      </c>
      <c r="Y91" s="33">
        <v>0</v>
      </c>
      <c r="Z91" s="687">
        <v>32730</v>
      </c>
      <c r="AA91" s="596">
        <v>34222</v>
      </c>
      <c r="AB91" s="42">
        <v>3</v>
      </c>
      <c r="AC91" s="48">
        <v>3</v>
      </c>
      <c r="AD91" s="127">
        <v>120</v>
      </c>
      <c r="AE91" s="127">
        <f t="shared" si="54"/>
        <v>120</v>
      </c>
      <c r="AF91" s="636">
        <v>118</v>
      </c>
      <c r="AG91" s="127">
        <v>2</v>
      </c>
      <c r="AH91" s="671">
        <v>220</v>
      </c>
      <c r="AI91" s="671">
        <v>216</v>
      </c>
      <c r="AJ91" s="127">
        <v>10</v>
      </c>
      <c r="AK91" s="608">
        <f t="shared" si="55"/>
        <v>7436.5</v>
      </c>
      <c r="AL91" s="612">
        <f t="shared" si="56"/>
        <v>6646.5</v>
      </c>
      <c r="AM91" s="783">
        <v>6521.5</v>
      </c>
      <c r="AN91" s="168">
        <v>125</v>
      </c>
      <c r="AO91" s="890">
        <v>4.1</v>
      </c>
      <c r="AP91" s="908" t="s">
        <v>56</v>
      </c>
      <c r="AQ91" s="599">
        <v>785.9</v>
      </c>
      <c r="AR91" s="599" t="s">
        <v>56</v>
      </c>
      <c r="AS91" s="891" t="s">
        <v>56</v>
      </c>
      <c r="AT91" s="892">
        <f t="shared" si="57"/>
        <v>790</v>
      </c>
      <c r="AU91" s="892" t="e">
        <f>#REF!</f>
        <v>#REF!</v>
      </c>
      <c r="AV91" s="901" t="s">
        <v>56</v>
      </c>
      <c r="AW91" s="901">
        <v>25.4</v>
      </c>
      <c r="AX91" s="893" t="s">
        <v>56</v>
      </c>
      <c r="AY91" s="901">
        <v>33.66</v>
      </c>
      <c r="AZ91" s="901">
        <v>8.7</v>
      </c>
      <c r="BA91" s="894" t="e">
        <f t="shared" si="60"/>
        <v>#REF!</v>
      </c>
      <c r="BB91" s="895">
        <v>135</v>
      </c>
      <c r="BC91" s="896">
        <v>245</v>
      </c>
      <c r="BD91" s="127">
        <v>216</v>
      </c>
      <c r="BE91" s="896">
        <v>215</v>
      </c>
      <c r="BF91" s="897">
        <f t="shared" si="58"/>
        <v>811</v>
      </c>
      <c r="BG91" s="35" t="s">
        <v>58</v>
      </c>
      <c r="BH91" s="34">
        <v>1</v>
      </c>
      <c r="BI91" s="34" t="e">
        <f>#REF!</f>
        <v>#REF!</v>
      </c>
      <c r="BJ91" s="34">
        <v>1</v>
      </c>
      <c r="BK91" s="674">
        <f t="shared" si="65"/>
        <v>1859.125</v>
      </c>
      <c r="BL91" s="674">
        <f t="shared" si="66"/>
        <v>446.19</v>
      </c>
      <c r="BM91" s="671" t="s">
        <v>983</v>
      </c>
      <c r="BN91" s="36" t="s">
        <v>62</v>
      </c>
      <c r="BO91" s="35" t="s">
        <v>58</v>
      </c>
      <c r="BP91" s="548">
        <v>0.03695</v>
      </c>
      <c r="BQ91" s="34">
        <v>1</v>
      </c>
      <c r="BR91" s="34" t="e">
        <f>#REF!</f>
        <v>#REF!</v>
      </c>
      <c r="BS91" s="34">
        <v>1</v>
      </c>
      <c r="BT91" s="674">
        <f t="shared" si="67"/>
        <v>44.619</v>
      </c>
      <c r="BU91" s="674">
        <f t="shared" si="68"/>
        <v>297.46</v>
      </c>
      <c r="BV91" s="674">
        <f t="shared" si="69"/>
        <v>297.46</v>
      </c>
      <c r="BW91" s="899" t="s">
        <v>1067</v>
      </c>
      <c r="BX91" s="898"/>
      <c r="BY91" s="296" t="s">
        <v>70</v>
      </c>
      <c r="BZ91" s="37" t="s">
        <v>60</v>
      </c>
      <c r="CA91" s="548">
        <v>0.03447</v>
      </c>
      <c r="CB91" s="34">
        <v>1</v>
      </c>
      <c r="CC91" s="34" t="e">
        <f>#REF!</f>
        <v>#REF!</v>
      </c>
      <c r="CD91" s="34" t="e">
        <f t="shared" si="63"/>
        <v>#REF!</v>
      </c>
      <c r="CE91" s="674">
        <f t="shared" si="70"/>
        <v>44.619</v>
      </c>
      <c r="CF91" s="674">
        <f t="shared" si="71"/>
        <v>297.46</v>
      </c>
      <c r="CG91" s="674">
        <f t="shared" si="72"/>
        <v>297.46</v>
      </c>
      <c r="CH91" s="33" t="s">
        <v>62</v>
      </c>
      <c r="CI91" s="35" t="s">
        <v>60</v>
      </c>
      <c r="CJ91" s="548">
        <f t="shared" si="59"/>
        <v>0.07142</v>
      </c>
      <c r="CK91" s="900">
        <f t="shared" si="73"/>
        <v>371.82500000000005</v>
      </c>
      <c r="CL91" s="909">
        <f t="shared" si="74"/>
        <v>223.095</v>
      </c>
      <c r="CM91" s="35" t="s">
        <v>60</v>
      </c>
      <c r="CN91" s="37">
        <v>1990</v>
      </c>
      <c r="CO91" s="37">
        <v>740</v>
      </c>
      <c r="CP91" s="34">
        <v>0</v>
      </c>
      <c r="CQ91" s="36" t="s">
        <v>61</v>
      </c>
      <c r="CR91" s="37" t="s">
        <v>60</v>
      </c>
      <c r="CS91" s="740">
        <v>4.57</v>
      </c>
      <c r="CT91" s="741">
        <v>2.777</v>
      </c>
      <c r="CU91" s="127" t="s">
        <v>878</v>
      </c>
      <c r="CV91" s="37" t="e">
        <f>#REF!</f>
        <v>#REF!</v>
      </c>
      <c r="CW91" s="33">
        <v>1</v>
      </c>
      <c r="CX91" s="33">
        <v>1</v>
      </c>
      <c r="CY91" s="127">
        <v>1</v>
      </c>
      <c r="CZ91" s="127">
        <v>1</v>
      </c>
      <c r="DA91" s="127" t="s">
        <v>486</v>
      </c>
      <c r="DB91" s="730"/>
      <c r="DC91" s="730">
        <v>1</v>
      </c>
      <c r="DD91" s="127"/>
      <c r="DE91" s="127">
        <v>1</v>
      </c>
      <c r="DF91" s="33" t="s">
        <v>1006</v>
      </c>
      <c r="DG91" s="671" t="s">
        <v>1008</v>
      </c>
      <c r="DH91" s="683">
        <v>43602</v>
      </c>
      <c r="DI91" s="161" t="e">
        <f t="shared" si="61"/>
        <v>#REF!</v>
      </c>
    </row>
    <row r="92" spans="1:113" ht="27.75" customHeight="1" thickBot="1">
      <c r="A92" s="129">
        <f t="shared" si="62"/>
        <v>89</v>
      </c>
      <c r="B92" s="38" t="s">
        <v>52</v>
      </c>
      <c r="C92" s="30" t="s">
        <v>83</v>
      </c>
      <c r="D92" s="40">
        <v>47</v>
      </c>
      <c r="E92" s="41" t="str">
        <f t="shared" si="75"/>
        <v>Озимина д.47</v>
      </c>
      <c r="F92" s="47" t="s">
        <v>53</v>
      </c>
      <c r="G92" s="40" t="s">
        <v>54</v>
      </c>
      <c r="H92" s="32">
        <v>1988</v>
      </c>
      <c r="I92" s="184" t="s">
        <v>988</v>
      </c>
      <c r="J92" s="910" t="s">
        <v>1037</v>
      </c>
      <c r="K92" s="32" t="s">
        <v>185</v>
      </c>
      <c r="L92" s="32" t="s">
        <v>658</v>
      </c>
      <c r="M92" s="170" t="s">
        <v>627</v>
      </c>
      <c r="N92" s="662" t="s">
        <v>233</v>
      </c>
      <c r="O92" s="662">
        <v>706</v>
      </c>
      <c r="P92" s="187">
        <v>607.5</v>
      </c>
      <c r="Q92" s="35">
        <v>33</v>
      </c>
      <c r="R92" s="34">
        <v>30</v>
      </c>
      <c r="S92" s="34">
        <v>30</v>
      </c>
      <c r="T92" s="33">
        <v>35</v>
      </c>
      <c r="U92" s="132">
        <v>50</v>
      </c>
      <c r="V92" s="132">
        <v>30</v>
      </c>
      <c r="W92" s="132">
        <v>30</v>
      </c>
      <c r="X92" s="132">
        <v>30</v>
      </c>
      <c r="Y92" s="132">
        <v>40</v>
      </c>
      <c r="Z92" s="650">
        <v>41388</v>
      </c>
      <c r="AA92" s="596">
        <v>34689</v>
      </c>
      <c r="AB92" s="42">
        <v>2</v>
      </c>
      <c r="AC92" s="48">
        <v>2</v>
      </c>
      <c r="AD92" s="43">
        <v>72</v>
      </c>
      <c r="AE92" s="32">
        <f t="shared" si="54"/>
        <v>72</v>
      </c>
      <c r="AF92" s="637">
        <v>72</v>
      </c>
      <c r="AG92" s="43">
        <v>0</v>
      </c>
      <c r="AH92" s="556">
        <v>128</v>
      </c>
      <c r="AI92" s="556">
        <v>123</v>
      </c>
      <c r="AJ92" s="43">
        <v>9</v>
      </c>
      <c r="AK92" s="608">
        <f t="shared" si="55"/>
        <v>4237.1</v>
      </c>
      <c r="AL92" s="589">
        <f t="shared" si="56"/>
        <v>3802.4</v>
      </c>
      <c r="AM92" s="783">
        <v>3802.4</v>
      </c>
      <c r="AN92" s="168">
        <v>0</v>
      </c>
      <c r="AO92" s="44">
        <v>6.1</v>
      </c>
      <c r="AP92" s="51">
        <v>79.7</v>
      </c>
      <c r="AQ92" s="45">
        <v>348.9</v>
      </c>
      <c r="AR92" s="45" t="s">
        <v>56</v>
      </c>
      <c r="AS92" s="46" t="s">
        <v>56</v>
      </c>
      <c r="AT92" s="242">
        <f t="shared" si="57"/>
        <v>434.7</v>
      </c>
      <c r="AU92" s="242" t="e">
        <f>#REF!</f>
        <v>#REF!</v>
      </c>
      <c r="AV92" s="347">
        <v>25.1</v>
      </c>
      <c r="AW92" s="347">
        <v>25.1</v>
      </c>
      <c r="AX92" s="346" t="s">
        <v>56</v>
      </c>
      <c r="AY92" s="347">
        <v>17.46</v>
      </c>
      <c r="AZ92" s="347">
        <v>5.8</v>
      </c>
      <c r="BA92" s="243" t="e">
        <f t="shared" si="60"/>
        <v>#REF!</v>
      </c>
      <c r="BB92" s="255">
        <v>34</v>
      </c>
      <c r="BC92" s="256">
        <v>200</v>
      </c>
      <c r="BD92" s="257">
        <v>135</v>
      </c>
      <c r="BE92" s="256">
        <v>324</v>
      </c>
      <c r="BF92" s="254">
        <f t="shared" si="58"/>
        <v>693</v>
      </c>
      <c r="BG92" s="35" t="s">
        <v>58</v>
      </c>
      <c r="BH92" s="34">
        <v>1</v>
      </c>
      <c r="BI92" s="104" t="e">
        <f>#REF!</f>
        <v>#REF!</v>
      </c>
      <c r="BJ92" s="34">
        <v>0</v>
      </c>
      <c r="BK92" s="334">
        <f t="shared" si="65"/>
        <v>1059.275</v>
      </c>
      <c r="BL92" s="334">
        <f t="shared" si="66"/>
        <v>254.226</v>
      </c>
      <c r="BM92" s="556" t="s">
        <v>983</v>
      </c>
      <c r="BN92" s="36" t="s">
        <v>59</v>
      </c>
      <c r="BO92" s="35" t="s">
        <v>58</v>
      </c>
      <c r="BP92" s="548">
        <v>0.04012</v>
      </c>
      <c r="BQ92" s="34">
        <v>1</v>
      </c>
      <c r="BR92" s="104" t="e">
        <f>#REF!</f>
        <v>#REF!</v>
      </c>
      <c r="BS92" s="34">
        <v>0</v>
      </c>
      <c r="BT92" s="334">
        <f t="shared" si="67"/>
        <v>25.422600000000003</v>
      </c>
      <c r="BU92" s="334">
        <f t="shared" si="68"/>
        <v>169.484</v>
      </c>
      <c r="BV92" s="334">
        <f t="shared" si="69"/>
        <v>169.484</v>
      </c>
      <c r="BW92" s="715" t="s">
        <v>1067</v>
      </c>
      <c r="BX92" s="716"/>
      <c r="BY92" s="296" t="s">
        <v>59</v>
      </c>
      <c r="BZ92" s="37" t="s">
        <v>60</v>
      </c>
      <c r="CA92" s="548">
        <v>0.03934</v>
      </c>
      <c r="CB92" s="34">
        <v>1</v>
      </c>
      <c r="CC92" s="104" t="e">
        <f>#REF!</f>
        <v>#REF!</v>
      </c>
      <c r="CD92" s="104" t="e">
        <f t="shared" si="63"/>
        <v>#REF!</v>
      </c>
      <c r="CE92" s="334">
        <f t="shared" si="70"/>
        <v>25.422600000000003</v>
      </c>
      <c r="CF92" s="334">
        <f t="shared" si="71"/>
        <v>169.484</v>
      </c>
      <c r="CG92" s="334">
        <f t="shared" si="72"/>
        <v>169.484</v>
      </c>
      <c r="CH92" s="33" t="s">
        <v>62</v>
      </c>
      <c r="CI92" s="35" t="s">
        <v>60</v>
      </c>
      <c r="CJ92" s="545">
        <f t="shared" si="59"/>
        <v>0.07946</v>
      </c>
      <c r="CK92" s="333">
        <f t="shared" si="73"/>
        <v>211.85500000000002</v>
      </c>
      <c r="CL92" s="506">
        <f t="shared" si="74"/>
        <v>127.113</v>
      </c>
      <c r="CM92" s="35" t="s">
        <v>60</v>
      </c>
      <c r="CN92" s="37">
        <v>1989</v>
      </c>
      <c r="CO92" s="37">
        <v>463</v>
      </c>
      <c r="CP92" s="34">
        <v>0</v>
      </c>
      <c r="CQ92" s="36" t="s">
        <v>61</v>
      </c>
      <c r="CR92" s="135" t="s">
        <v>60</v>
      </c>
      <c r="CS92" s="542">
        <v>4.57</v>
      </c>
      <c r="CT92" s="561">
        <v>2.777</v>
      </c>
      <c r="CU92" s="32" t="s">
        <v>878</v>
      </c>
      <c r="CV92" s="135" t="e">
        <f>#REF!</f>
        <v>#REF!</v>
      </c>
      <c r="CW92" s="676">
        <v>1</v>
      </c>
      <c r="CX92" s="33">
        <v>1</v>
      </c>
      <c r="CY92" s="32">
        <v>1</v>
      </c>
      <c r="CZ92" s="32">
        <v>1</v>
      </c>
      <c r="DA92" s="32" t="s">
        <v>486</v>
      </c>
      <c r="DB92" s="724"/>
      <c r="DC92" s="724">
        <v>1</v>
      </c>
      <c r="DD92" s="32"/>
      <c r="DE92" s="127">
        <v>1</v>
      </c>
      <c r="DF92" s="33"/>
      <c r="DG92" s="127"/>
      <c r="DH92" s="127"/>
      <c r="DI92" s="39" t="e">
        <f t="shared" si="61"/>
        <v>#REF!</v>
      </c>
    </row>
    <row r="93" spans="1:113" ht="27.75" customHeight="1" thickBot="1">
      <c r="A93" s="129">
        <f t="shared" si="62"/>
        <v>90</v>
      </c>
      <c r="B93" s="38" t="s">
        <v>52</v>
      </c>
      <c r="C93" s="30" t="s">
        <v>83</v>
      </c>
      <c r="D93" s="40">
        <v>49</v>
      </c>
      <c r="E93" s="41" t="str">
        <f t="shared" si="75"/>
        <v>Озимина д.49</v>
      </c>
      <c r="F93" s="31" t="s">
        <v>53</v>
      </c>
      <c r="G93" s="40" t="s">
        <v>54</v>
      </c>
      <c r="H93" s="32">
        <v>1980</v>
      </c>
      <c r="I93" s="184" t="s">
        <v>986</v>
      </c>
      <c r="J93" s="910" t="s">
        <v>1037</v>
      </c>
      <c r="K93" s="32" t="s">
        <v>186</v>
      </c>
      <c r="L93" s="32" t="s">
        <v>651</v>
      </c>
      <c r="M93" s="170" t="s">
        <v>628</v>
      </c>
      <c r="N93" s="176" t="s">
        <v>303</v>
      </c>
      <c r="O93" s="176">
        <v>1295.9</v>
      </c>
      <c r="P93" s="187">
        <v>1333</v>
      </c>
      <c r="Q93" s="35">
        <v>14</v>
      </c>
      <c r="R93" s="34">
        <v>0</v>
      </c>
      <c r="S93" s="34">
        <v>0</v>
      </c>
      <c r="T93" s="33">
        <v>0</v>
      </c>
      <c r="U93" s="33">
        <v>0</v>
      </c>
      <c r="V93" s="33">
        <v>0</v>
      </c>
      <c r="W93" s="33">
        <v>0</v>
      </c>
      <c r="X93" s="33">
        <v>0</v>
      </c>
      <c r="Y93" s="33">
        <v>0</v>
      </c>
      <c r="Z93" s="650">
        <v>31126</v>
      </c>
      <c r="AA93" s="596">
        <v>34016</v>
      </c>
      <c r="AB93" s="42">
        <v>6</v>
      </c>
      <c r="AC93" s="48">
        <v>0</v>
      </c>
      <c r="AD93" s="43">
        <v>97</v>
      </c>
      <c r="AE93" s="32">
        <f t="shared" si="54"/>
        <v>102</v>
      </c>
      <c r="AF93" s="637">
        <v>95</v>
      </c>
      <c r="AG93" s="43">
        <v>7</v>
      </c>
      <c r="AH93" s="556">
        <v>153</v>
      </c>
      <c r="AI93" s="556">
        <v>153</v>
      </c>
      <c r="AJ93" s="43">
        <v>5</v>
      </c>
      <c r="AK93" s="608">
        <f t="shared" si="55"/>
        <v>5098.7</v>
      </c>
      <c r="AL93" s="589">
        <f t="shared" si="56"/>
        <v>4738.7</v>
      </c>
      <c r="AM93" s="783">
        <v>4269.9</v>
      </c>
      <c r="AN93" s="168">
        <v>468.8</v>
      </c>
      <c r="AO93" s="44">
        <v>10.9</v>
      </c>
      <c r="AP93" s="51" t="s">
        <v>56</v>
      </c>
      <c r="AQ93" s="45">
        <v>349.1</v>
      </c>
      <c r="AR93" s="45" t="s">
        <v>56</v>
      </c>
      <c r="AS93" s="46" t="s">
        <v>56</v>
      </c>
      <c r="AT93" s="242">
        <f t="shared" si="57"/>
        <v>360</v>
      </c>
      <c r="AU93" s="242" t="e">
        <f>#REF!</f>
        <v>#REF!</v>
      </c>
      <c r="AV93" s="347" t="s">
        <v>56</v>
      </c>
      <c r="AW93" s="347">
        <v>16.5</v>
      </c>
      <c r="AX93" s="346" t="s">
        <v>56</v>
      </c>
      <c r="AY93" s="347" t="s">
        <v>56</v>
      </c>
      <c r="AZ93" s="346" t="s">
        <v>56</v>
      </c>
      <c r="BA93" s="243" t="e">
        <f t="shared" si="60"/>
        <v>#REF!</v>
      </c>
      <c r="BB93" s="255">
        <v>54</v>
      </c>
      <c r="BC93" s="256">
        <v>382</v>
      </c>
      <c r="BD93" s="257">
        <v>148</v>
      </c>
      <c r="BE93" s="256">
        <v>1044</v>
      </c>
      <c r="BF93" s="254">
        <f t="shared" si="58"/>
        <v>1628</v>
      </c>
      <c r="BG93" s="35" t="s">
        <v>58</v>
      </c>
      <c r="BH93" s="34">
        <v>1</v>
      </c>
      <c r="BI93" s="104" t="e">
        <f>#REF!</f>
        <v>#REF!</v>
      </c>
      <c r="BJ93" s="34">
        <v>1</v>
      </c>
      <c r="BK93" s="334">
        <f t="shared" si="65"/>
        <v>1274.675</v>
      </c>
      <c r="BL93" s="334">
        <f t="shared" si="66"/>
        <v>305.92199999999997</v>
      </c>
      <c r="BM93" s="556" t="s">
        <v>984</v>
      </c>
      <c r="BN93" s="36" t="s">
        <v>62</v>
      </c>
      <c r="BO93" s="35" t="s">
        <v>58</v>
      </c>
      <c r="BP93" s="548">
        <v>0.05858</v>
      </c>
      <c r="BQ93" s="34">
        <v>1</v>
      </c>
      <c r="BR93" s="104" t="e">
        <f>#REF!</f>
        <v>#REF!</v>
      </c>
      <c r="BS93" s="34">
        <v>1</v>
      </c>
      <c r="BT93" s="334">
        <f t="shared" si="67"/>
        <v>30.5922</v>
      </c>
      <c r="BU93" s="334">
        <f t="shared" si="68"/>
        <v>203.948</v>
      </c>
      <c r="BV93" s="334">
        <f t="shared" si="69"/>
        <v>203.948</v>
      </c>
      <c r="BW93" s="716"/>
      <c r="BX93" s="715" t="s">
        <v>1067</v>
      </c>
      <c r="BY93" s="296" t="s">
        <v>70</v>
      </c>
      <c r="BZ93" s="37" t="s">
        <v>60</v>
      </c>
      <c r="CA93" s="548">
        <v>0.05782</v>
      </c>
      <c r="CB93" s="34">
        <v>1</v>
      </c>
      <c r="CC93" s="104" t="e">
        <f>#REF!</f>
        <v>#REF!</v>
      </c>
      <c r="CD93" s="104" t="e">
        <f t="shared" si="63"/>
        <v>#REF!</v>
      </c>
      <c r="CE93" s="334">
        <f t="shared" si="70"/>
        <v>30.5922</v>
      </c>
      <c r="CF93" s="334">
        <f t="shared" si="71"/>
        <v>203.948</v>
      </c>
      <c r="CG93" s="334">
        <f t="shared" si="72"/>
        <v>203.948</v>
      </c>
      <c r="CH93" s="33" t="s">
        <v>62</v>
      </c>
      <c r="CI93" s="35" t="s">
        <v>60</v>
      </c>
      <c r="CJ93" s="545">
        <f t="shared" si="59"/>
        <v>0.1164</v>
      </c>
      <c r="CK93" s="333">
        <f t="shared" si="73"/>
        <v>254.935</v>
      </c>
      <c r="CL93" s="506">
        <f t="shared" si="74"/>
        <v>152.96099999999998</v>
      </c>
      <c r="CM93" s="35" t="s">
        <v>60</v>
      </c>
      <c r="CN93" s="37">
        <v>1980</v>
      </c>
      <c r="CO93" s="37">
        <v>483</v>
      </c>
      <c r="CP93" s="34">
        <v>0</v>
      </c>
      <c r="CQ93" s="36" t="s">
        <v>61</v>
      </c>
      <c r="CR93" s="135" t="s">
        <v>60</v>
      </c>
      <c r="CS93" s="542">
        <v>3.4</v>
      </c>
      <c r="CT93" s="561">
        <v>0.873</v>
      </c>
      <c r="CU93" s="32" t="s">
        <v>878</v>
      </c>
      <c r="CV93" s="135" t="e">
        <f>#REF!</f>
        <v>#REF!</v>
      </c>
      <c r="CW93" s="676">
        <v>2</v>
      </c>
      <c r="CX93" s="33">
        <v>2</v>
      </c>
      <c r="CY93" s="32">
        <v>1</v>
      </c>
      <c r="CZ93" s="32">
        <v>1</v>
      </c>
      <c r="DA93" s="32" t="s">
        <v>486</v>
      </c>
      <c r="DB93" s="724">
        <v>1</v>
      </c>
      <c r="DC93" s="724"/>
      <c r="DD93" s="32">
        <v>1</v>
      </c>
      <c r="DE93" s="43"/>
      <c r="DF93" s="33" t="s">
        <v>1006</v>
      </c>
      <c r="DG93" s="556" t="s">
        <v>1008</v>
      </c>
      <c r="DH93" s="684">
        <v>43602</v>
      </c>
      <c r="DI93" s="39" t="e">
        <f t="shared" si="61"/>
        <v>#REF!</v>
      </c>
    </row>
    <row r="94" spans="1:113" ht="27.75" customHeight="1" thickBot="1">
      <c r="A94" s="129">
        <f t="shared" si="62"/>
        <v>91</v>
      </c>
      <c r="B94" s="38" t="s">
        <v>52</v>
      </c>
      <c r="C94" s="30" t="s">
        <v>83</v>
      </c>
      <c r="D94" s="40">
        <v>51</v>
      </c>
      <c r="E94" s="41" t="str">
        <f t="shared" si="75"/>
        <v>Озимина д.51</v>
      </c>
      <c r="F94" s="31" t="s">
        <v>53</v>
      </c>
      <c r="G94" s="40" t="s">
        <v>54</v>
      </c>
      <c r="H94" s="32">
        <v>1982</v>
      </c>
      <c r="I94" s="184" t="s">
        <v>986</v>
      </c>
      <c r="J94" s="910" t="s">
        <v>1037</v>
      </c>
      <c r="K94" s="32" t="s">
        <v>187</v>
      </c>
      <c r="L94" s="32" t="s">
        <v>643</v>
      </c>
      <c r="M94" s="170" t="s">
        <v>629</v>
      </c>
      <c r="N94" s="176" t="s">
        <v>304</v>
      </c>
      <c r="O94" s="176">
        <v>985.5</v>
      </c>
      <c r="P94" s="187">
        <v>1128.9</v>
      </c>
      <c r="Q94" s="35">
        <v>2</v>
      </c>
      <c r="R94" s="34">
        <v>0</v>
      </c>
      <c r="S94" s="34">
        <v>0</v>
      </c>
      <c r="T94" s="33">
        <v>0</v>
      </c>
      <c r="U94" s="132">
        <v>0</v>
      </c>
      <c r="V94" s="132">
        <v>20</v>
      </c>
      <c r="W94" s="132">
        <v>0</v>
      </c>
      <c r="X94" s="132">
        <v>0</v>
      </c>
      <c r="Y94" s="132">
        <v>0</v>
      </c>
      <c r="Z94" s="650">
        <v>31222</v>
      </c>
      <c r="AA94" s="596">
        <v>34442</v>
      </c>
      <c r="AB94" s="42">
        <v>4</v>
      </c>
      <c r="AC94" s="48">
        <v>0</v>
      </c>
      <c r="AD94" s="43">
        <v>70</v>
      </c>
      <c r="AE94" s="32">
        <f t="shared" si="54"/>
        <v>71</v>
      </c>
      <c r="AF94" s="637">
        <v>70</v>
      </c>
      <c r="AG94" s="43">
        <v>1</v>
      </c>
      <c r="AH94" s="556">
        <v>131</v>
      </c>
      <c r="AI94" s="556">
        <v>129</v>
      </c>
      <c r="AJ94" s="43">
        <v>5</v>
      </c>
      <c r="AK94" s="608">
        <f t="shared" si="55"/>
        <v>3854.9</v>
      </c>
      <c r="AL94" s="589">
        <f t="shared" si="56"/>
        <v>3578.9</v>
      </c>
      <c r="AM94" s="783">
        <v>3368.1</v>
      </c>
      <c r="AN94" s="168">
        <v>210.8</v>
      </c>
      <c r="AO94" s="44">
        <v>8.6</v>
      </c>
      <c r="AP94" s="51" t="s">
        <v>56</v>
      </c>
      <c r="AQ94" s="45">
        <v>267.4</v>
      </c>
      <c r="AR94" s="45" t="s">
        <v>56</v>
      </c>
      <c r="AS94" s="46" t="s">
        <v>56</v>
      </c>
      <c r="AT94" s="242">
        <f t="shared" si="57"/>
        <v>276</v>
      </c>
      <c r="AU94" s="242" t="e">
        <f>#REF!</f>
        <v>#REF!</v>
      </c>
      <c r="AV94" s="347" t="s">
        <v>56</v>
      </c>
      <c r="AW94" s="347">
        <v>33.3</v>
      </c>
      <c r="AX94" s="346" t="s">
        <v>56</v>
      </c>
      <c r="AY94" s="347" t="s">
        <v>56</v>
      </c>
      <c r="AZ94" s="346" t="s">
        <v>56</v>
      </c>
      <c r="BA94" s="243" t="e">
        <f t="shared" si="60"/>
        <v>#REF!</v>
      </c>
      <c r="BB94" s="255">
        <v>25</v>
      </c>
      <c r="BC94" s="256">
        <v>451</v>
      </c>
      <c r="BD94" s="257">
        <v>151</v>
      </c>
      <c r="BE94" s="256">
        <v>1028</v>
      </c>
      <c r="BF94" s="254">
        <f t="shared" si="58"/>
        <v>1655</v>
      </c>
      <c r="BG94" s="35" t="s">
        <v>58</v>
      </c>
      <c r="BH94" s="34">
        <v>1</v>
      </c>
      <c r="BI94" s="104" t="e">
        <f>#REF!</f>
        <v>#REF!</v>
      </c>
      <c r="BJ94" s="34">
        <v>1</v>
      </c>
      <c r="BK94" s="334">
        <f t="shared" si="65"/>
        <v>963.725</v>
      </c>
      <c r="BL94" s="334">
        <f t="shared" si="66"/>
        <v>231.29399999999998</v>
      </c>
      <c r="BM94" s="556" t="s">
        <v>983</v>
      </c>
      <c r="BN94" s="36" t="s">
        <v>62</v>
      </c>
      <c r="BO94" s="35" t="s">
        <v>58</v>
      </c>
      <c r="BP94" s="548">
        <v>0.05858</v>
      </c>
      <c r="BQ94" s="34">
        <v>1</v>
      </c>
      <c r="BR94" s="104" t="e">
        <f>#REF!</f>
        <v>#REF!</v>
      </c>
      <c r="BS94" s="34">
        <v>1</v>
      </c>
      <c r="BT94" s="334">
        <f t="shared" si="67"/>
        <v>23.1294</v>
      </c>
      <c r="BU94" s="334">
        <f t="shared" si="68"/>
        <v>154.196</v>
      </c>
      <c r="BV94" s="334">
        <f t="shared" si="69"/>
        <v>154.196</v>
      </c>
      <c r="BW94" s="716"/>
      <c r="BX94" s="715" t="s">
        <v>1067</v>
      </c>
      <c r="BY94" s="296" t="s">
        <v>70</v>
      </c>
      <c r="BZ94" s="37" t="s">
        <v>60</v>
      </c>
      <c r="CA94" s="548">
        <v>0.05782</v>
      </c>
      <c r="CB94" s="34">
        <v>1</v>
      </c>
      <c r="CC94" s="104" t="e">
        <f>#REF!</f>
        <v>#REF!</v>
      </c>
      <c r="CD94" s="104" t="e">
        <f t="shared" si="63"/>
        <v>#REF!</v>
      </c>
      <c r="CE94" s="334">
        <f t="shared" si="70"/>
        <v>23.1294</v>
      </c>
      <c r="CF94" s="334">
        <f t="shared" si="71"/>
        <v>154.196</v>
      </c>
      <c r="CG94" s="334">
        <f t="shared" si="72"/>
        <v>154.196</v>
      </c>
      <c r="CH94" s="33" t="s">
        <v>62</v>
      </c>
      <c r="CI94" s="35" t="s">
        <v>60</v>
      </c>
      <c r="CJ94" s="545">
        <f t="shared" si="59"/>
        <v>0.1164</v>
      </c>
      <c r="CK94" s="333">
        <f t="shared" si="73"/>
        <v>192.745</v>
      </c>
      <c r="CL94" s="506">
        <f t="shared" si="74"/>
        <v>115.64699999999999</v>
      </c>
      <c r="CM94" s="35" t="s">
        <v>60</v>
      </c>
      <c r="CN94" s="37">
        <v>1982</v>
      </c>
      <c r="CO94" s="37">
        <v>339</v>
      </c>
      <c r="CP94" s="34">
        <v>0</v>
      </c>
      <c r="CQ94" s="36" t="s">
        <v>61</v>
      </c>
      <c r="CR94" s="135" t="s">
        <v>60</v>
      </c>
      <c r="CS94" s="542">
        <v>3.4</v>
      </c>
      <c r="CT94" s="561">
        <v>0.873</v>
      </c>
      <c r="CU94" s="32" t="s">
        <v>878</v>
      </c>
      <c r="CV94" s="135" t="e">
        <f>#REF!</f>
        <v>#REF!</v>
      </c>
      <c r="CW94" s="676">
        <v>1</v>
      </c>
      <c r="CX94" s="33">
        <v>1</v>
      </c>
      <c r="CY94" s="32">
        <v>1</v>
      </c>
      <c r="CZ94" s="32">
        <v>1</v>
      </c>
      <c r="DA94" s="32" t="s">
        <v>486</v>
      </c>
      <c r="DB94" s="724">
        <v>1</v>
      </c>
      <c r="DC94" s="724"/>
      <c r="DD94" s="32">
        <v>1</v>
      </c>
      <c r="DE94" s="43"/>
      <c r="DF94" s="33" t="s">
        <v>1007</v>
      </c>
      <c r="DG94" s="556" t="s">
        <v>1008</v>
      </c>
      <c r="DH94" s="684">
        <v>43602</v>
      </c>
      <c r="DI94" s="39" t="e">
        <f t="shared" si="61"/>
        <v>#REF!</v>
      </c>
    </row>
    <row r="95" spans="1:113" s="73" customFormat="1" ht="27.75" customHeight="1" thickBot="1">
      <c r="A95" s="228">
        <f t="shared" si="62"/>
        <v>92</v>
      </c>
      <c r="B95" s="113" t="s">
        <v>52</v>
      </c>
      <c r="C95" s="270" t="s">
        <v>83</v>
      </c>
      <c r="D95" s="115">
        <v>53</v>
      </c>
      <c r="E95" s="229" t="str">
        <f t="shared" si="75"/>
        <v>Озимина д.53</v>
      </c>
      <c r="F95" s="117" t="s">
        <v>53</v>
      </c>
      <c r="G95" s="115" t="s">
        <v>54</v>
      </c>
      <c r="H95" s="127">
        <v>1984</v>
      </c>
      <c r="I95" s="189" t="s">
        <v>986</v>
      </c>
      <c r="J95" s="910" t="s">
        <v>1107</v>
      </c>
      <c r="K95" s="127" t="s">
        <v>188</v>
      </c>
      <c r="L95" s="127" t="s">
        <v>655</v>
      </c>
      <c r="M95" s="172" t="s">
        <v>630</v>
      </c>
      <c r="N95" s="690" t="s">
        <v>305</v>
      </c>
      <c r="O95" s="689">
        <v>1046</v>
      </c>
      <c r="P95" s="187">
        <v>1072</v>
      </c>
      <c r="Q95" s="35">
        <v>0</v>
      </c>
      <c r="R95" s="34">
        <v>0</v>
      </c>
      <c r="S95" s="34">
        <v>0</v>
      </c>
      <c r="T95" s="33">
        <v>0</v>
      </c>
      <c r="U95" s="33">
        <v>0</v>
      </c>
      <c r="V95" s="33">
        <v>0</v>
      </c>
      <c r="W95" s="33">
        <v>0</v>
      </c>
      <c r="X95" s="33">
        <v>0</v>
      </c>
      <c r="Y95" s="33">
        <v>0</v>
      </c>
      <c r="Z95" s="687">
        <v>30711</v>
      </c>
      <c r="AA95" s="596">
        <v>33951</v>
      </c>
      <c r="AB95" s="42">
        <v>4</v>
      </c>
      <c r="AC95" s="48">
        <v>0</v>
      </c>
      <c r="AD95" s="127">
        <v>70</v>
      </c>
      <c r="AE95" s="127">
        <f t="shared" si="54"/>
        <v>71</v>
      </c>
      <c r="AF95" s="636">
        <v>70</v>
      </c>
      <c r="AG95" s="127">
        <v>1</v>
      </c>
      <c r="AH95" s="671">
        <v>140</v>
      </c>
      <c r="AI95" s="671">
        <v>129</v>
      </c>
      <c r="AJ95" s="127">
        <v>5</v>
      </c>
      <c r="AK95" s="608">
        <f t="shared" si="55"/>
        <v>3895.2</v>
      </c>
      <c r="AL95" s="608">
        <f t="shared" si="56"/>
        <v>3588.5</v>
      </c>
      <c r="AM95" s="783">
        <v>3393.5</v>
      </c>
      <c r="AN95" s="168">
        <v>195</v>
      </c>
      <c r="AO95" s="890">
        <v>8.5</v>
      </c>
      <c r="AP95" s="908" t="s">
        <v>56</v>
      </c>
      <c r="AQ95" s="599">
        <v>298.2</v>
      </c>
      <c r="AR95" s="599" t="s">
        <v>56</v>
      </c>
      <c r="AS95" s="891" t="s">
        <v>56</v>
      </c>
      <c r="AT95" s="892">
        <f t="shared" si="57"/>
        <v>306.7</v>
      </c>
      <c r="AU95" s="892" t="e">
        <f>#REF!</f>
        <v>#REF!</v>
      </c>
      <c r="AV95" s="901" t="s">
        <v>56</v>
      </c>
      <c r="AW95" s="901">
        <v>33.3</v>
      </c>
      <c r="AX95" s="893" t="s">
        <v>56</v>
      </c>
      <c r="AY95" s="901" t="s">
        <v>56</v>
      </c>
      <c r="AZ95" s="893" t="s">
        <v>56</v>
      </c>
      <c r="BA95" s="894" t="e">
        <f t="shared" si="60"/>
        <v>#REF!</v>
      </c>
      <c r="BB95" s="895">
        <v>38</v>
      </c>
      <c r="BC95" s="896">
        <v>402</v>
      </c>
      <c r="BD95" s="127">
        <v>288</v>
      </c>
      <c r="BE95" s="896">
        <v>520</v>
      </c>
      <c r="BF95" s="897">
        <f t="shared" si="58"/>
        <v>1248</v>
      </c>
      <c r="BG95" s="35" t="s">
        <v>58</v>
      </c>
      <c r="BH95" s="34">
        <v>1</v>
      </c>
      <c r="BI95" s="34" t="e">
        <f>#REF!</f>
        <v>#REF!</v>
      </c>
      <c r="BJ95" s="34">
        <v>1</v>
      </c>
      <c r="BK95" s="674">
        <f t="shared" si="65"/>
        <v>973.8</v>
      </c>
      <c r="BL95" s="674">
        <f t="shared" si="66"/>
        <v>233.712</v>
      </c>
      <c r="BM95" s="671" t="s">
        <v>984</v>
      </c>
      <c r="BN95" s="36" t="s">
        <v>62</v>
      </c>
      <c r="BO95" s="35" t="s">
        <v>58</v>
      </c>
      <c r="BP95" s="548">
        <v>0.05858</v>
      </c>
      <c r="BQ95" s="34">
        <v>1</v>
      </c>
      <c r="BR95" s="34" t="e">
        <f>#REF!</f>
        <v>#REF!</v>
      </c>
      <c r="BS95" s="34">
        <v>1</v>
      </c>
      <c r="BT95" s="674">
        <f t="shared" si="67"/>
        <v>23.371199999999998</v>
      </c>
      <c r="BU95" s="674">
        <f t="shared" si="68"/>
        <v>155.808</v>
      </c>
      <c r="BV95" s="674">
        <f t="shared" si="69"/>
        <v>155.808</v>
      </c>
      <c r="BW95" s="898"/>
      <c r="BX95" s="899" t="s">
        <v>1067</v>
      </c>
      <c r="BY95" s="296" t="s">
        <v>70</v>
      </c>
      <c r="BZ95" s="37" t="s">
        <v>60</v>
      </c>
      <c r="CA95" s="548">
        <v>0.05782</v>
      </c>
      <c r="CB95" s="34">
        <v>1</v>
      </c>
      <c r="CC95" s="34" t="e">
        <f>#REF!</f>
        <v>#REF!</v>
      </c>
      <c r="CD95" s="34" t="e">
        <f t="shared" si="63"/>
        <v>#REF!</v>
      </c>
      <c r="CE95" s="674">
        <f t="shared" si="70"/>
        <v>23.371199999999998</v>
      </c>
      <c r="CF95" s="674">
        <f t="shared" si="71"/>
        <v>155.808</v>
      </c>
      <c r="CG95" s="674">
        <f t="shared" si="72"/>
        <v>155.808</v>
      </c>
      <c r="CH95" s="33" t="s">
        <v>62</v>
      </c>
      <c r="CI95" s="35" t="s">
        <v>60</v>
      </c>
      <c r="CJ95" s="548">
        <f t="shared" si="59"/>
        <v>0.1164</v>
      </c>
      <c r="CK95" s="900">
        <f t="shared" si="73"/>
        <v>194.76</v>
      </c>
      <c r="CL95" s="909">
        <f t="shared" si="74"/>
        <v>116.856</v>
      </c>
      <c r="CM95" s="35" t="s">
        <v>60</v>
      </c>
      <c r="CN95" s="37">
        <v>1984</v>
      </c>
      <c r="CO95" s="37">
        <v>345</v>
      </c>
      <c r="CP95" s="34">
        <v>0</v>
      </c>
      <c r="CQ95" s="36" t="s">
        <v>61</v>
      </c>
      <c r="CR95" s="37" t="s">
        <v>60</v>
      </c>
      <c r="CS95" s="740">
        <v>3.4</v>
      </c>
      <c r="CT95" s="741">
        <v>0.873</v>
      </c>
      <c r="CU95" s="127" t="s">
        <v>878</v>
      </c>
      <c r="CV95" s="37" t="e">
        <f>#REF!</f>
        <v>#REF!</v>
      </c>
      <c r="CW95" s="33">
        <v>1</v>
      </c>
      <c r="CX95" s="33">
        <v>1</v>
      </c>
      <c r="CY95" s="127">
        <v>1</v>
      </c>
      <c r="CZ95" s="127">
        <v>1</v>
      </c>
      <c r="DA95" s="127" t="s">
        <v>486</v>
      </c>
      <c r="DB95" s="730">
        <v>1</v>
      </c>
      <c r="DC95" s="730"/>
      <c r="DD95" s="127">
        <v>1</v>
      </c>
      <c r="DE95" s="127"/>
      <c r="DF95" s="33" t="s">
        <v>1007</v>
      </c>
      <c r="DG95" s="671" t="s">
        <v>1009</v>
      </c>
      <c r="DH95" s="683">
        <v>43602</v>
      </c>
      <c r="DI95" s="161" t="e">
        <f t="shared" si="61"/>
        <v>#REF!</v>
      </c>
    </row>
    <row r="96" spans="1:113" ht="27.75" customHeight="1" thickBot="1">
      <c r="A96" s="129">
        <f t="shared" si="62"/>
        <v>93</v>
      </c>
      <c r="B96" s="38" t="s">
        <v>52</v>
      </c>
      <c r="C96" s="39" t="s">
        <v>83</v>
      </c>
      <c r="D96" s="40">
        <v>57</v>
      </c>
      <c r="E96" s="41" t="str">
        <f t="shared" si="75"/>
        <v>Озимина д.57</v>
      </c>
      <c r="F96" s="31" t="s">
        <v>53</v>
      </c>
      <c r="G96" s="40" t="s">
        <v>54</v>
      </c>
      <c r="H96" s="32">
        <v>1988</v>
      </c>
      <c r="I96" s="184" t="s">
        <v>986</v>
      </c>
      <c r="J96" s="32" t="s">
        <v>1037</v>
      </c>
      <c r="K96" s="32" t="s">
        <v>189</v>
      </c>
      <c r="L96" s="32" t="s">
        <v>659</v>
      </c>
      <c r="M96" s="170" t="s">
        <v>214</v>
      </c>
      <c r="N96" s="181" t="s">
        <v>1034</v>
      </c>
      <c r="O96" s="176">
        <v>1218</v>
      </c>
      <c r="P96" s="187">
        <v>1218</v>
      </c>
      <c r="Q96" s="35">
        <v>0</v>
      </c>
      <c r="R96" s="34">
        <v>0</v>
      </c>
      <c r="S96" s="34">
        <v>0</v>
      </c>
      <c r="T96" s="34">
        <v>0</v>
      </c>
      <c r="U96" s="34">
        <v>0</v>
      </c>
      <c r="V96" s="34">
        <v>0</v>
      </c>
      <c r="W96" s="34">
        <v>0</v>
      </c>
      <c r="X96" s="34">
        <v>0</v>
      </c>
      <c r="Y96" s="34">
        <v>0</v>
      </c>
      <c r="Z96" s="650">
        <v>32237</v>
      </c>
      <c r="AA96" s="596">
        <v>34005</v>
      </c>
      <c r="AB96" s="42">
        <v>6</v>
      </c>
      <c r="AC96" s="48">
        <v>0</v>
      </c>
      <c r="AD96" s="43">
        <v>84</v>
      </c>
      <c r="AE96" s="32">
        <f t="shared" si="54"/>
        <v>84</v>
      </c>
      <c r="AF96" s="637">
        <v>84</v>
      </c>
      <c r="AG96" s="43">
        <v>0</v>
      </c>
      <c r="AH96" s="556">
        <v>133</v>
      </c>
      <c r="AI96" s="556">
        <v>122</v>
      </c>
      <c r="AJ96" s="43">
        <v>5</v>
      </c>
      <c r="AK96" s="608">
        <f t="shared" si="55"/>
        <v>4603.1</v>
      </c>
      <c r="AL96" s="589">
        <f t="shared" si="56"/>
        <v>4063.1</v>
      </c>
      <c r="AM96" s="783">
        <v>4063.1</v>
      </c>
      <c r="AN96" s="168">
        <v>0</v>
      </c>
      <c r="AO96" s="44">
        <v>14.5</v>
      </c>
      <c r="AP96" s="51" t="s">
        <v>56</v>
      </c>
      <c r="AQ96" s="45">
        <v>525.5</v>
      </c>
      <c r="AR96" s="45" t="s">
        <v>56</v>
      </c>
      <c r="AS96" s="46" t="s">
        <v>56</v>
      </c>
      <c r="AT96" s="242">
        <f t="shared" si="57"/>
        <v>540</v>
      </c>
      <c r="AU96" s="242" t="e">
        <f>#REF!</f>
        <v>#REF!</v>
      </c>
      <c r="AV96" s="347" t="s">
        <v>56</v>
      </c>
      <c r="AW96" s="347">
        <v>34.2</v>
      </c>
      <c r="AX96" s="346" t="s">
        <v>56</v>
      </c>
      <c r="AY96" s="347" t="s">
        <v>56</v>
      </c>
      <c r="AZ96" s="346" t="s">
        <v>56</v>
      </c>
      <c r="BA96" s="243" t="e">
        <f t="shared" si="60"/>
        <v>#REF!</v>
      </c>
      <c r="BB96" s="255">
        <v>108</v>
      </c>
      <c r="BC96" s="256">
        <v>385</v>
      </c>
      <c r="BD96" s="257">
        <v>94</v>
      </c>
      <c r="BE96" s="256">
        <v>440</v>
      </c>
      <c r="BF96" s="254">
        <f t="shared" si="58"/>
        <v>1027</v>
      </c>
      <c r="BG96" s="35" t="s">
        <v>58</v>
      </c>
      <c r="BH96" s="34">
        <v>1</v>
      </c>
      <c r="BI96" s="104" t="e">
        <f>#REF!</f>
        <v>#REF!</v>
      </c>
      <c r="BJ96" s="34">
        <v>0</v>
      </c>
      <c r="BK96" s="334">
        <f t="shared" si="65"/>
        <v>1150.775</v>
      </c>
      <c r="BL96" s="334">
        <f t="shared" si="66"/>
        <v>276.18600000000004</v>
      </c>
      <c r="BM96" s="556" t="s">
        <v>984</v>
      </c>
      <c r="BN96" s="36" t="s">
        <v>59</v>
      </c>
      <c r="BO96" s="35" t="s">
        <v>58</v>
      </c>
      <c r="BP96" s="548">
        <v>0.05858</v>
      </c>
      <c r="BQ96" s="34">
        <v>1</v>
      </c>
      <c r="BR96" s="104" t="e">
        <f>#REF!</f>
        <v>#REF!</v>
      </c>
      <c r="BS96" s="34">
        <v>0</v>
      </c>
      <c r="BT96" s="334">
        <f t="shared" si="67"/>
        <v>27.618600000000004</v>
      </c>
      <c r="BU96" s="334">
        <f t="shared" si="68"/>
        <v>184.12400000000002</v>
      </c>
      <c r="BV96" s="334">
        <f t="shared" si="69"/>
        <v>184.12400000000002</v>
      </c>
      <c r="BW96" s="715" t="s">
        <v>1067</v>
      </c>
      <c r="BX96" s="716"/>
      <c r="BY96" s="296" t="s">
        <v>59</v>
      </c>
      <c r="BZ96" s="37" t="s">
        <v>60</v>
      </c>
      <c r="CA96" s="548">
        <v>0.05782</v>
      </c>
      <c r="CB96" s="34">
        <v>1</v>
      </c>
      <c r="CC96" s="104" t="e">
        <f>#REF!</f>
        <v>#REF!</v>
      </c>
      <c r="CD96" s="104" t="e">
        <f t="shared" si="63"/>
        <v>#REF!</v>
      </c>
      <c r="CE96" s="334">
        <f t="shared" si="70"/>
        <v>27.618600000000004</v>
      </c>
      <c r="CF96" s="334">
        <f t="shared" si="71"/>
        <v>184.12400000000002</v>
      </c>
      <c r="CG96" s="334">
        <f t="shared" si="72"/>
        <v>184.12400000000002</v>
      </c>
      <c r="CH96" s="33" t="s">
        <v>62</v>
      </c>
      <c r="CI96" s="35" t="s">
        <v>60</v>
      </c>
      <c r="CJ96" s="545">
        <f t="shared" si="59"/>
        <v>0.1164</v>
      </c>
      <c r="CK96" s="333">
        <f t="shared" si="73"/>
        <v>230.15500000000003</v>
      </c>
      <c r="CL96" s="506">
        <f t="shared" si="74"/>
        <v>138.09300000000002</v>
      </c>
      <c r="CM96" s="35" t="s">
        <v>60</v>
      </c>
      <c r="CN96" s="37">
        <v>1988</v>
      </c>
      <c r="CO96" s="37">
        <v>506</v>
      </c>
      <c r="CP96" s="34">
        <v>0</v>
      </c>
      <c r="CQ96" s="36" t="s">
        <v>61</v>
      </c>
      <c r="CR96" s="135" t="s">
        <v>60</v>
      </c>
      <c r="CS96" s="542">
        <v>3.4</v>
      </c>
      <c r="CT96" s="560">
        <v>0.873</v>
      </c>
      <c r="CU96" s="32" t="s">
        <v>878</v>
      </c>
      <c r="CV96" s="135" t="e">
        <f>#REF!</f>
        <v>#REF!</v>
      </c>
      <c r="CW96" s="676">
        <v>1</v>
      </c>
      <c r="CX96" s="33">
        <v>1</v>
      </c>
      <c r="CY96" s="32">
        <v>1</v>
      </c>
      <c r="CZ96" s="32">
        <v>1</v>
      </c>
      <c r="DA96" s="32" t="s">
        <v>486</v>
      </c>
      <c r="DB96" s="724"/>
      <c r="DC96" s="724">
        <v>1</v>
      </c>
      <c r="DD96" s="32">
        <v>1</v>
      </c>
      <c r="DE96" s="43"/>
      <c r="DF96" s="33"/>
      <c r="DG96" s="127"/>
      <c r="DH96" s="127"/>
      <c r="DI96" s="39" t="e">
        <f t="shared" si="61"/>
        <v>#REF!</v>
      </c>
    </row>
    <row r="97" spans="1:113" s="73" customFormat="1" ht="27.75" customHeight="1" thickBot="1">
      <c r="A97" s="228">
        <f t="shared" si="62"/>
        <v>94</v>
      </c>
      <c r="B97" s="113" t="s">
        <v>52</v>
      </c>
      <c r="C97" s="161" t="s">
        <v>83</v>
      </c>
      <c r="D97" s="115">
        <v>59</v>
      </c>
      <c r="E97" s="229" t="str">
        <f t="shared" si="75"/>
        <v>Озимина д.59</v>
      </c>
      <c r="F97" s="116" t="s">
        <v>53</v>
      </c>
      <c r="G97" s="115" t="s">
        <v>54</v>
      </c>
      <c r="H97" s="127">
        <v>1992</v>
      </c>
      <c r="I97" s="889" t="s">
        <v>988</v>
      </c>
      <c r="J97" s="912">
        <v>97</v>
      </c>
      <c r="K97" s="127" t="s">
        <v>190</v>
      </c>
      <c r="L97" s="127" t="s">
        <v>657</v>
      </c>
      <c r="M97" s="172" t="s">
        <v>215</v>
      </c>
      <c r="N97" s="689" t="s">
        <v>306</v>
      </c>
      <c r="O97" s="689">
        <v>1218</v>
      </c>
      <c r="P97" s="187">
        <v>790</v>
      </c>
      <c r="Q97" s="35">
        <v>0</v>
      </c>
      <c r="R97" s="34">
        <v>0</v>
      </c>
      <c r="S97" s="34">
        <v>0</v>
      </c>
      <c r="T97" s="33">
        <v>0</v>
      </c>
      <c r="U97" s="33">
        <v>0</v>
      </c>
      <c r="V97" s="33">
        <v>0</v>
      </c>
      <c r="W97" s="33">
        <v>0</v>
      </c>
      <c r="X97" s="33">
        <v>0</v>
      </c>
      <c r="Y97" s="33">
        <v>0</v>
      </c>
      <c r="Z97" s="687">
        <v>33683</v>
      </c>
      <c r="AA97" s="596">
        <v>34323</v>
      </c>
      <c r="AB97" s="42">
        <v>3</v>
      </c>
      <c r="AC97" s="48">
        <v>3</v>
      </c>
      <c r="AD97" s="127">
        <v>100</v>
      </c>
      <c r="AE97" s="127">
        <f t="shared" si="54"/>
        <v>100</v>
      </c>
      <c r="AF97" s="636">
        <v>100</v>
      </c>
      <c r="AG97" s="127">
        <v>0</v>
      </c>
      <c r="AH97" s="671">
        <v>229</v>
      </c>
      <c r="AI97" s="671">
        <v>215</v>
      </c>
      <c r="AJ97" s="127">
        <v>10</v>
      </c>
      <c r="AK97" s="608">
        <f t="shared" si="55"/>
        <v>6766.7</v>
      </c>
      <c r="AL97" s="608">
        <f t="shared" si="56"/>
        <v>6064.7</v>
      </c>
      <c r="AM97" s="783">
        <v>6064.7</v>
      </c>
      <c r="AN97" s="168">
        <v>0</v>
      </c>
      <c r="AO97" s="890">
        <v>7.6</v>
      </c>
      <c r="AP97" s="908">
        <v>76</v>
      </c>
      <c r="AQ97" s="599">
        <v>618.4</v>
      </c>
      <c r="AR97" s="599" t="s">
        <v>56</v>
      </c>
      <c r="AS97" s="891" t="s">
        <v>56</v>
      </c>
      <c r="AT97" s="892">
        <f t="shared" si="57"/>
        <v>702</v>
      </c>
      <c r="AU97" s="892" t="e">
        <f>#REF!</f>
        <v>#REF!</v>
      </c>
      <c r="AV97" s="901" t="s">
        <v>56</v>
      </c>
      <c r="AW97" s="901">
        <v>21.7</v>
      </c>
      <c r="AX97" s="893" t="s">
        <v>56</v>
      </c>
      <c r="AY97" s="901">
        <v>26.49</v>
      </c>
      <c r="AZ97" s="901">
        <v>8.7</v>
      </c>
      <c r="BA97" s="894" t="e">
        <f t="shared" si="60"/>
        <v>#REF!</v>
      </c>
      <c r="BB97" s="895">
        <v>24</v>
      </c>
      <c r="BC97" s="896">
        <v>220</v>
      </c>
      <c r="BD97" s="127">
        <v>273</v>
      </c>
      <c r="BE97" s="896">
        <v>270</v>
      </c>
      <c r="BF97" s="897">
        <f t="shared" si="58"/>
        <v>787</v>
      </c>
      <c r="BG97" s="35" t="s">
        <v>58</v>
      </c>
      <c r="BH97" s="34">
        <v>1</v>
      </c>
      <c r="BI97" s="34" t="e">
        <f>#REF!</f>
        <v>#REF!</v>
      </c>
      <c r="BJ97" s="34">
        <v>1</v>
      </c>
      <c r="BK97" s="674">
        <f t="shared" si="65"/>
        <v>1691.675</v>
      </c>
      <c r="BL97" s="674">
        <f t="shared" si="66"/>
        <v>406.00199999999995</v>
      </c>
      <c r="BM97" s="671" t="s">
        <v>983</v>
      </c>
      <c r="BN97" s="36" t="s">
        <v>62</v>
      </c>
      <c r="BO97" s="35" t="s">
        <v>58</v>
      </c>
      <c r="BP97" s="548">
        <v>0.03695</v>
      </c>
      <c r="BQ97" s="34">
        <v>1</v>
      </c>
      <c r="BR97" s="34" t="e">
        <f>#REF!</f>
        <v>#REF!</v>
      </c>
      <c r="BS97" s="34">
        <v>1</v>
      </c>
      <c r="BT97" s="674">
        <f t="shared" si="67"/>
        <v>40.6002</v>
      </c>
      <c r="BU97" s="674">
        <f t="shared" si="68"/>
        <v>270.668</v>
      </c>
      <c r="BV97" s="674">
        <f t="shared" si="69"/>
        <v>270.668</v>
      </c>
      <c r="BW97" s="899" t="s">
        <v>1067</v>
      </c>
      <c r="BX97" s="898"/>
      <c r="BY97" s="296" t="s">
        <v>70</v>
      </c>
      <c r="BZ97" s="37" t="s">
        <v>60</v>
      </c>
      <c r="CA97" s="548">
        <v>0.03447</v>
      </c>
      <c r="CB97" s="34">
        <v>1</v>
      </c>
      <c r="CC97" s="34" t="e">
        <f>#REF!</f>
        <v>#REF!</v>
      </c>
      <c r="CD97" s="34" t="e">
        <f t="shared" si="63"/>
        <v>#REF!</v>
      </c>
      <c r="CE97" s="674">
        <f t="shared" si="70"/>
        <v>40.6002</v>
      </c>
      <c r="CF97" s="674">
        <f t="shared" si="71"/>
        <v>270.668</v>
      </c>
      <c r="CG97" s="674">
        <f t="shared" si="72"/>
        <v>270.668</v>
      </c>
      <c r="CH97" s="33" t="s">
        <v>62</v>
      </c>
      <c r="CI97" s="35" t="s">
        <v>60</v>
      </c>
      <c r="CJ97" s="548">
        <f t="shared" si="59"/>
        <v>0.07142</v>
      </c>
      <c r="CK97" s="900">
        <f t="shared" si="73"/>
        <v>338.33500000000004</v>
      </c>
      <c r="CL97" s="314" t="s">
        <v>56</v>
      </c>
      <c r="CM97" s="35" t="s">
        <v>60</v>
      </c>
      <c r="CN97" s="37">
        <v>1992</v>
      </c>
      <c r="CO97" s="37">
        <v>523</v>
      </c>
      <c r="CP97" s="34">
        <v>0</v>
      </c>
      <c r="CQ97" s="36" t="s">
        <v>61</v>
      </c>
      <c r="CR97" s="37" t="s">
        <v>60</v>
      </c>
      <c r="CS97" s="740">
        <v>4.57</v>
      </c>
      <c r="CT97" s="741">
        <v>2.777</v>
      </c>
      <c r="CU97" s="127" t="s">
        <v>878</v>
      </c>
      <c r="CV97" s="37" t="e">
        <f>#REF!</f>
        <v>#REF!</v>
      </c>
      <c r="CW97" s="33">
        <v>1</v>
      </c>
      <c r="CX97" s="33">
        <v>1</v>
      </c>
      <c r="CY97" s="127">
        <v>1</v>
      </c>
      <c r="CZ97" s="127">
        <v>1</v>
      </c>
      <c r="DA97" s="127" t="s">
        <v>486</v>
      </c>
      <c r="DB97" s="730">
        <v>1</v>
      </c>
      <c r="DC97" s="730"/>
      <c r="DD97" s="127"/>
      <c r="DE97" s="127">
        <v>1</v>
      </c>
      <c r="DF97" s="33"/>
      <c r="DG97" s="671" t="s">
        <v>1006</v>
      </c>
      <c r="DH97" s="683">
        <v>43602</v>
      </c>
      <c r="DI97" s="161" t="e">
        <f t="shared" si="61"/>
        <v>#REF!</v>
      </c>
    </row>
    <row r="98" spans="1:113" ht="27.75" customHeight="1" thickBot="1">
      <c r="A98" s="129">
        <f t="shared" si="62"/>
        <v>95</v>
      </c>
      <c r="B98" s="38" t="s">
        <v>52</v>
      </c>
      <c r="C98" s="39" t="s">
        <v>83</v>
      </c>
      <c r="D98" s="40" t="s">
        <v>90</v>
      </c>
      <c r="E98" s="41" t="str">
        <f t="shared" si="75"/>
        <v>Озимина д.59а</v>
      </c>
      <c r="F98" s="47" t="s">
        <v>53</v>
      </c>
      <c r="G98" s="40" t="s">
        <v>54</v>
      </c>
      <c r="H98" s="32">
        <v>1994</v>
      </c>
      <c r="I98" s="184" t="s">
        <v>986</v>
      </c>
      <c r="J98" s="910" t="s">
        <v>1037</v>
      </c>
      <c r="K98" s="32" t="s">
        <v>194</v>
      </c>
      <c r="L98" s="32" t="s">
        <v>663</v>
      </c>
      <c r="M98" s="170" t="s">
        <v>216</v>
      </c>
      <c r="N98" s="32" t="s">
        <v>318</v>
      </c>
      <c r="O98" s="32"/>
      <c r="P98" s="187">
        <v>803.7</v>
      </c>
      <c r="Q98" s="35">
        <v>23</v>
      </c>
      <c r="R98" s="34">
        <v>30</v>
      </c>
      <c r="S98" s="34">
        <v>20</v>
      </c>
      <c r="T98" s="34">
        <v>10</v>
      </c>
      <c r="U98" s="34">
        <v>20</v>
      </c>
      <c r="V98" s="34">
        <v>30</v>
      </c>
      <c r="W98" s="34">
        <v>20</v>
      </c>
      <c r="X98" s="34">
        <v>20</v>
      </c>
      <c r="Y98" s="34">
        <v>40</v>
      </c>
      <c r="Z98" s="650">
        <v>40260</v>
      </c>
      <c r="AA98" s="596">
        <v>34719</v>
      </c>
      <c r="AB98" s="42">
        <v>4</v>
      </c>
      <c r="AC98" s="48">
        <v>0</v>
      </c>
      <c r="AD98" s="43">
        <v>56</v>
      </c>
      <c r="AE98" s="32">
        <f t="shared" si="54"/>
        <v>56</v>
      </c>
      <c r="AF98" s="637">
        <v>56</v>
      </c>
      <c r="AG98" s="43">
        <v>0</v>
      </c>
      <c r="AH98" s="556">
        <v>91</v>
      </c>
      <c r="AI98" s="556">
        <v>91</v>
      </c>
      <c r="AJ98" s="43">
        <v>5</v>
      </c>
      <c r="AK98" s="608">
        <f t="shared" si="55"/>
        <v>3067.3</v>
      </c>
      <c r="AL98" s="589">
        <f t="shared" si="56"/>
        <v>2735.8</v>
      </c>
      <c r="AM98" s="783">
        <v>2735.8</v>
      </c>
      <c r="AN98" s="168">
        <v>0</v>
      </c>
      <c r="AO98" s="44">
        <v>8.8</v>
      </c>
      <c r="AP98" s="51" t="s">
        <v>56</v>
      </c>
      <c r="AQ98" s="45">
        <v>322.7</v>
      </c>
      <c r="AR98" s="45" t="s">
        <v>56</v>
      </c>
      <c r="AS98" s="46" t="s">
        <v>56</v>
      </c>
      <c r="AT98" s="242">
        <f t="shared" si="57"/>
        <v>331.5</v>
      </c>
      <c r="AU98" s="242" t="e">
        <f>#REF!</f>
        <v>#REF!</v>
      </c>
      <c r="AV98" s="347" t="s">
        <v>56</v>
      </c>
      <c r="AW98" s="347">
        <v>36.8</v>
      </c>
      <c r="AX98" s="346" t="s">
        <v>56</v>
      </c>
      <c r="AY98" s="347" t="s">
        <v>56</v>
      </c>
      <c r="AZ98" s="346" t="s">
        <v>56</v>
      </c>
      <c r="BA98" s="243" t="e">
        <f t="shared" si="60"/>
        <v>#REF!</v>
      </c>
      <c r="BB98" s="255">
        <v>28</v>
      </c>
      <c r="BC98" s="256">
        <v>241</v>
      </c>
      <c r="BD98" s="257">
        <v>105</v>
      </c>
      <c r="BE98" s="256">
        <v>420</v>
      </c>
      <c r="BF98" s="254">
        <f t="shared" si="58"/>
        <v>794</v>
      </c>
      <c r="BG98" s="35" t="s">
        <v>58</v>
      </c>
      <c r="BH98" s="34">
        <v>1</v>
      </c>
      <c r="BI98" s="104" t="e">
        <f>#REF!</f>
        <v>#REF!</v>
      </c>
      <c r="BJ98" s="34">
        <v>0</v>
      </c>
      <c r="BK98" s="334">
        <f t="shared" si="65"/>
        <v>766.825</v>
      </c>
      <c r="BL98" s="334">
        <f t="shared" si="66"/>
        <v>184.038</v>
      </c>
      <c r="BM98" s="556" t="s">
        <v>984</v>
      </c>
      <c r="BN98" s="36" t="s">
        <v>59</v>
      </c>
      <c r="BO98" s="35" t="s">
        <v>58</v>
      </c>
      <c r="BP98" s="548">
        <v>0.05858</v>
      </c>
      <c r="BQ98" s="34">
        <v>1</v>
      </c>
      <c r="BR98" s="104" t="e">
        <f>#REF!</f>
        <v>#REF!</v>
      </c>
      <c r="BS98" s="34">
        <v>0</v>
      </c>
      <c r="BT98" s="334">
        <f t="shared" si="67"/>
        <v>18.4038</v>
      </c>
      <c r="BU98" s="334">
        <f t="shared" si="68"/>
        <v>122.69200000000001</v>
      </c>
      <c r="BV98" s="334">
        <f t="shared" si="69"/>
        <v>122.69200000000001</v>
      </c>
      <c r="BW98" s="715" t="s">
        <v>1067</v>
      </c>
      <c r="BX98" s="716"/>
      <c r="BY98" s="296" t="s">
        <v>59</v>
      </c>
      <c r="BZ98" s="37" t="s">
        <v>60</v>
      </c>
      <c r="CA98" s="548">
        <v>0.05782</v>
      </c>
      <c r="CB98" s="34">
        <v>1</v>
      </c>
      <c r="CC98" s="104" t="e">
        <f>#REF!</f>
        <v>#REF!</v>
      </c>
      <c r="CD98" s="104" t="e">
        <f t="shared" si="63"/>
        <v>#REF!</v>
      </c>
      <c r="CE98" s="334">
        <f t="shared" si="70"/>
        <v>18.4038</v>
      </c>
      <c r="CF98" s="334">
        <f t="shared" si="71"/>
        <v>122.69200000000001</v>
      </c>
      <c r="CG98" s="334">
        <f t="shared" si="72"/>
        <v>122.69200000000001</v>
      </c>
      <c r="CH98" s="33" t="s">
        <v>62</v>
      </c>
      <c r="CI98" s="35" t="s">
        <v>60</v>
      </c>
      <c r="CJ98" s="545">
        <f t="shared" si="59"/>
        <v>0.1164</v>
      </c>
      <c r="CK98" s="333">
        <f t="shared" si="73"/>
        <v>153.365</v>
      </c>
      <c r="CL98" s="506">
        <f>0.03*AK98</f>
        <v>92.019</v>
      </c>
      <c r="CM98" s="35" t="s">
        <v>60</v>
      </c>
      <c r="CN98" s="37">
        <v>1995</v>
      </c>
      <c r="CO98" s="37">
        <v>282</v>
      </c>
      <c r="CP98" s="34">
        <v>0</v>
      </c>
      <c r="CQ98" s="36" t="s">
        <v>61</v>
      </c>
      <c r="CR98" s="135" t="s">
        <v>60</v>
      </c>
      <c r="CS98" s="542">
        <v>3.4</v>
      </c>
      <c r="CT98" s="561">
        <v>0.873</v>
      </c>
      <c r="CU98" s="32" t="s">
        <v>878</v>
      </c>
      <c r="CV98" s="135" t="e">
        <f>#REF!</f>
        <v>#REF!</v>
      </c>
      <c r="CW98" s="676">
        <v>1</v>
      </c>
      <c r="CX98" s="33">
        <v>1</v>
      </c>
      <c r="CY98" s="32">
        <v>1</v>
      </c>
      <c r="CZ98" s="32">
        <v>1</v>
      </c>
      <c r="DA98" s="32" t="s">
        <v>486</v>
      </c>
      <c r="DB98" s="724">
        <v>1</v>
      </c>
      <c r="DC98" s="724"/>
      <c r="DD98" s="32">
        <v>1</v>
      </c>
      <c r="DE98" s="43"/>
      <c r="DF98" s="33"/>
      <c r="DG98" s="127"/>
      <c r="DH98" s="127"/>
      <c r="DI98" s="39" t="e">
        <f t="shared" si="61"/>
        <v>#REF!</v>
      </c>
    </row>
    <row r="99" spans="1:113" ht="27.75" customHeight="1" thickBot="1">
      <c r="A99" s="129">
        <f t="shared" si="62"/>
        <v>96</v>
      </c>
      <c r="B99" s="38" t="s">
        <v>52</v>
      </c>
      <c r="C99" s="39" t="s">
        <v>83</v>
      </c>
      <c r="D99" s="40">
        <v>7</v>
      </c>
      <c r="E99" s="41" t="str">
        <f t="shared" si="75"/>
        <v>Озимина д.7</v>
      </c>
      <c r="F99" s="47" t="s">
        <v>53</v>
      </c>
      <c r="G99" s="40" t="s">
        <v>54</v>
      </c>
      <c r="H99" s="32">
        <v>1972</v>
      </c>
      <c r="I99" s="184" t="s">
        <v>986</v>
      </c>
      <c r="J99" s="910" t="s">
        <v>1037</v>
      </c>
      <c r="K99" s="32" t="s">
        <v>165</v>
      </c>
      <c r="L99" s="32" t="s">
        <v>642</v>
      </c>
      <c r="M99" s="170" t="s">
        <v>609</v>
      </c>
      <c r="N99" s="662" t="s">
        <v>240</v>
      </c>
      <c r="O99" s="662">
        <v>1433</v>
      </c>
      <c r="P99" s="187">
        <v>1316.2</v>
      </c>
      <c r="Q99" s="100">
        <v>49</v>
      </c>
      <c r="R99" s="48">
        <v>50</v>
      </c>
      <c r="S99" s="48">
        <v>45</v>
      </c>
      <c r="T99" s="102">
        <v>30</v>
      </c>
      <c r="U99" s="132">
        <v>35</v>
      </c>
      <c r="V99" s="132">
        <v>55</v>
      </c>
      <c r="W99" s="132">
        <v>60</v>
      </c>
      <c r="X99" s="132">
        <v>50</v>
      </c>
      <c r="Y99" s="132">
        <v>65</v>
      </c>
      <c r="Z99" s="650">
        <v>41387</v>
      </c>
      <c r="AA99" s="596">
        <v>34252</v>
      </c>
      <c r="AB99" s="42">
        <v>6</v>
      </c>
      <c r="AC99" s="48">
        <v>0</v>
      </c>
      <c r="AD99" s="43">
        <v>88</v>
      </c>
      <c r="AE99" s="32">
        <f t="shared" si="54"/>
        <v>93</v>
      </c>
      <c r="AF99" s="637">
        <v>87</v>
      </c>
      <c r="AG99" s="43">
        <v>6</v>
      </c>
      <c r="AH99" s="556">
        <v>157</v>
      </c>
      <c r="AI99" s="556">
        <v>154</v>
      </c>
      <c r="AJ99" s="43">
        <v>5</v>
      </c>
      <c r="AK99" s="608">
        <f t="shared" si="55"/>
        <v>4874.8</v>
      </c>
      <c r="AL99" s="781">
        <f t="shared" si="56"/>
        <v>4424.2</v>
      </c>
      <c r="AM99" s="783">
        <v>3976.9</v>
      </c>
      <c r="AN99" s="168">
        <v>447.3</v>
      </c>
      <c r="AO99" s="44">
        <v>12.1</v>
      </c>
      <c r="AP99" s="51" t="s">
        <v>56</v>
      </c>
      <c r="AQ99" s="45">
        <v>438.5</v>
      </c>
      <c r="AR99" s="45" t="s">
        <v>56</v>
      </c>
      <c r="AS99" s="46" t="s">
        <v>56</v>
      </c>
      <c r="AT99" s="242">
        <f t="shared" si="57"/>
        <v>450.6</v>
      </c>
      <c r="AU99" s="242" t="e">
        <f>#REF!</f>
        <v>#REF!</v>
      </c>
      <c r="AV99" s="346" t="s">
        <v>56</v>
      </c>
      <c r="AW99" s="347">
        <v>17</v>
      </c>
      <c r="AX99" s="346" t="s">
        <v>56</v>
      </c>
      <c r="AY99" s="346" t="s">
        <v>56</v>
      </c>
      <c r="AZ99" s="346" t="s">
        <v>56</v>
      </c>
      <c r="BA99" s="243" t="e">
        <f t="shared" si="60"/>
        <v>#REF!</v>
      </c>
      <c r="BB99" s="255">
        <v>50</v>
      </c>
      <c r="BC99" s="256">
        <v>458</v>
      </c>
      <c r="BD99" s="257">
        <v>362</v>
      </c>
      <c r="BE99" s="256">
        <v>1047</v>
      </c>
      <c r="BF99" s="254">
        <f t="shared" si="58"/>
        <v>1917</v>
      </c>
      <c r="BG99" s="35" t="s">
        <v>58</v>
      </c>
      <c r="BH99" s="34">
        <v>1</v>
      </c>
      <c r="BI99" s="104" t="e">
        <f>#REF!</f>
        <v>#REF!</v>
      </c>
      <c r="BJ99" s="34">
        <v>1</v>
      </c>
      <c r="BK99" s="334">
        <f t="shared" si="65"/>
        <v>1218.7</v>
      </c>
      <c r="BL99" s="334">
        <f t="shared" si="66"/>
        <v>292.488</v>
      </c>
      <c r="BM99" s="556" t="s">
        <v>983</v>
      </c>
      <c r="BN99" s="36" t="s">
        <v>59</v>
      </c>
      <c r="BO99" s="35" t="s">
        <v>58</v>
      </c>
      <c r="BP99" s="548">
        <v>0.05858</v>
      </c>
      <c r="BQ99" s="34">
        <v>1</v>
      </c>
      <c r="BR99" s="104" t="e">
        <f>#REF!</f>
        <v>#REF!</v>
      </c>
      <c r="BS99" s="34">
        <v>1</v>
      </c>
      <c r="BT99" s="334">
        <f t="shared" si="67"/>
        <v>29.248800000000003</v>
      </c>
      <c r="BU99" s="334">
        <f t="shared" si="68"/>
        <v>194.99200000000002</v>
      </c>
      <c r="BV99" s="334">
        <f t="shared" si="69"/>
        <v>194.99200000000002</v>
      </c>
      <c r="BW99" s="716"/>
      <c r="BX99" s="715" t="s">
        <v>1067</v>
      </c>
      <c r="BY99" s="296" t="s">
        <v>70</v>
      </c>
      <c r="BZ99" s="37" t="s">
        <v>60</v>
      </c>
      <c r="CA99" s="548">
        <v>0.05782</v>
      </c>
      <c r="CB99" s="34">
        <v>1</v>
      </c>
      <c r="CC99" s="104" t="e">
        <f>#REF!</f>
        <v>#REF!</v>
      </c>
      <c r="CD99" s="104" t="e">
        <f t="shared" si="63"/>
        <v>#REF!</v>
      </c>
      <c r="CE99" s="334">
        <f t="shared" si="70"/>
        <v>29.248800000000003</v>
      </c>
      <c r="CF99" s="334">
        <f t="shared" si="71"/>
        <v>194.99200000000002</v>
      </c>
      <c r="CG99" s="334">
        <f t="shared" si="72"/>
        <v>194.99200000000002</v>
      </c>
      <c r="CH99" s="33" t="s">
        <v>84</v>
      </c>
      <c r="CI99" s="35" t="s">
        <v>60</v>
      </c>
      <c r="CJ99" s="545">
        <f t="shared" si="59"/>
        <v>0.1164</v>
      </c>
      <c r="CK99" s="333">
        <f t="shared" si="73"/>
        <v>243.74</v>
      </c>
      <c r="CL99" s="313" t="s">
        <v>56</v>
      </c>
      <c r="CM99" s="35" t="s">
        <v>60</v>
      </c>
      <c r="CN99" s="37">
        <v>1974</v>
      </c>
      <c r="CO99" s="37">
        <v>564</v>
      </c>
      <c r="CP99" s="34">
        <v>0</v>
      </c>
      <c r="CQ99" s="36" t="s">
        <v>61</v>
      </c>
      <c r="CR99" s="135" t="s">
        <v>60</v>
      </c>
      <c r="CS99" s="542">
        <v>3.4</v>
      </c>
      <c r="CT99" s="561">
        <v>0.873</v>
      </c>
      <c r="CU99" s="32" t="s">
        <v>878</v>
      </c>
      <c r="CV99" s="135" t="e">
        <f>#REF!</f>
        <v>#REF!</v>
      </c>
      <c r="CW99" s="676">
        <v>2</v>
      </c>
      <c r="CX99" s="33">
        <v>2</v>
      </c>
      <c r="CY99" s="32">
        <v>1</v>
      </c>
      <c r="CZ99" s="32">
        <v>1</v>
      </c>
      <c r="DA99" s="32" t="s">
        <v>486</v>
      </c>
      <c r="DB99" s="724">
        <v>1</v>
      </c>
      <c r="DC99" s="724"/>
      <c r="DD99" s="32">
        <v>1</v>
      </c>
      <c r="DE99" s="43"/>
      <c r="DF99" s="33" t="s">
        <v>1006</v>
      </c>
      <c r="DG99" s="556" t="s">
        <v>1008</v>
      </c>
      <c r="DH99" s="684">
        <v>43602</v>
      </c>
      <c r="DI99" s="39" t="e">
        <f t="shared" si="61"/>
        <v>#REF!</v>
      </c>
    </row>
    <row r="100" spans="1:113" ht="27.75" customHeight="1" thickBot="1">
      <c r="A100" s="129">
        <f t="shared" si="62"/>
        <v>97</v>
      </c>
      <c r="B100" s="38" t="s">
        <v>52</v>
      </c>
      <c r="C100" s="39" t="s">
        <v>91</v>
      </c>
      <c r="D100" s="40">
        <v>1</v>
      </c>
      <c r="E100" s="41" t="str">
        <f t="shared" si="75"/>
        <v>Петра Еремеева д.1</v>
      </c>
      <c r="F100" s="47" t="s">
        <v>53</v>
      </c>
      <c r="G100" s="40" t="s">
        <v>54</v>
      </c>
      <c r="H100" s="32">
        <v>2008</v>
      </c>
      <c r="I100" s="184" t="s">
        <v>986</v>
      </c>
      <c r="J100" s="32" t="s">
        <v>1037</v>
      </c>
      <c r="K100" s="32" t="s">
        <v>195</v>
      </c>
      <c r="L100" s="32" t="s">
        <v>676</v>
      </c>
      <c r="M100" s="170" t="s">
        <v>217</v>
      </c>
      <c r="N100" s="175" t="s">
        <v>314</v>
      </c>
      <c r="O100" s="175">
        <v>3952</v>
      </c>
      <c r="P100" s="187">
        <v>2569.7</v>
      </c>
      <c r="Q100" s="100">
        <v>0</v>
      </c>
      <c r="R100" s="48">
        <v>0</v>
      </c>
      <c r="S100" s="48">
        <v>0</v>
      </c>
      <c r="T100" s="102">
        <v>0</v>
      </c>
      <c r="U100" s="102">
        <v>0</v>
      </c>
      <c r="V100" s="102">
        <v>0</v>
      </c>
      <c r="W100" s="102">
        <v>0</v>
      </c>
      <c r="X100" s="102">
        <v>0</v>
      </c>
      <c r="Y100" s="102">
        <v>0</v>
      </c>
      <c r="Z100" s="650">
        <v>39743</v>
      </c>
      <c r="AA100" s="596">
        <v>39743</v>
      </c>
      <c r="AB100" s="42">
        <v>6</v>
      </c>
      <c r="AC100" s="48">
        <v>0</v>
      </c>
      <c r="AD100" s="43">
        <v>119</v>
      </c>
      <c r="AE100" s="32">
        <f aca="true" t="shared" si="76" ref="AE100:AE109">AF100+AG100</f>
        <v>119</v>
      </c>
      <c r="AF100" s="637">
        <v>119</v>
      </c>
      <c r="AG100" s="43">
        <v>0</v>
      </c>
      <c r="AH100" s="556">
        <v>246</v>
      </c>
      <c r="AI100" s="556">
        <v>215</v>
      </c>
      <c r="AJ100" s="43">
        <v>5</v>
      </c>
      <c r="AK100" s="608">
        <f aca="true" t="shared" si="77" ref="AK100:AK109">AL100+AT100</f>
        <v>8446.3</v>
      </c>
      <c r="AL100" s="589">
        <f aca="true" t="shared" si="78" ref="AL100:AL109">AM100+AN100</f>
        <v>7948</v>
      </c>
      <c r="AM100" s="783">
        <f>7948.5-0.5</f>
        <v>7948</v>
      </c>
      <c r="AN100" s="168">
        <v>0</v>
      </c>
      <c r="AO100" s="44">
        <v>11.9</v>
      </c>
      <c r="AP100" s="51" t="s">
        <v>56</v>
      </c>
      <c r="AQ100" s="45">
        <v>486.4</v>
      </c>
      <c r="AR100" s="45" t="s">
        <v>56</v>
      </c>
      <c r="AS100" s="46" t="s">
        <v>56</v>
      </c>
      <c r="AT100" s="242">
        <f aca="true" t="shared" si="79" ref="AT100:AT109">SUM(AO100:AS100)</f>
        <v>498.29999999999995</v>
      </c>
      <c r="AU100" s="242" t="e">
        <f>#REF!</f>
        <v>#REF!</v>
      </c>
      <c r="AV100" s="347">
        <v>23.5</v>
      </c>
      <c r="AW100" s="347">
        <v>96.6</v>
      </c>
      <c r="AX100" s="346" t="s">
        <v>56</v>
      </c>
      <c r="AY100" s="347" t="s">
        <v>56</v>
      </c>
      <c r="AZ100" s="346" t="s">
        <v>56</v>
      </c>
      <c r="BA100" s="243" t="e">
        <f t="shared" si="60"/>
        <v>#REF!</v>
      </c>
      <c r="BB100" s="255">
        <v>240</v>
      </c>
      <c r="BC100" s="256">
        <v>1550</v>
      </c>
      <c r="BD100" s="257">
        <v>350</v>
      </c>
      <c r="BE100" s="256">
        <v>900</v>
      </c>
      <c r="BF100" s="254">
        <f aca="true" t="shared" si="80" ref="BF100:BF109">SUM(BB100:BE100)</f>
        <v>3040</v>
      </c>
      <c r="BG100" s="35" t="s">
        <v>58</v>
      </c>
      <c r="BH100" s="34">
        <v>2</v>
      </c>
      <c r="BI100" s="104" t="e">
        <f>#REF!</f>
        <v>#REF!</v>
      </c>
      <c r="BJ100" s="34">
        <v>2</v>
      </c>
      <c r="BK100" s="334">
        <f t="shared" si="65"/>
        <v>2111.575</v>
      </c>
      <c r="BL100" s="334">
        <f t="shared" si="66"/>
        <v>506.77799999999996</v>
      </c>
      <c r="BM100" s="556" t="s">
        <v>983</v>
      </c>
      <c r="BN100" s="36" t="s">
        <v>62</v>
      </c>
      <c r="BO100" s="35" t="s">
        <v>58</v>
      </c>
      <c r="BP100" s="548">
        <v>0.05858</v>
      </c>
      <c r="BQ100" s="34">
        <v>2</v>
      </c>
      <c r="BR100" s="104" t="e">
        <f>#REF!</f>
        <v>#REF!</v>
      </c>
      <c r="BS100" s="34">
        <v>2</v>
      </c>
      <c r="BT100" s="334">
        <f t="shared" si="67"/>
        <v>50.6778</v>
      </c>
      <c r="BU100" s="334">
        <f t="shared" si="68"/>
        <v>337.852</v>
      </c>
      <c r="BV100" s="334">
        <f t="shared" si="69"/>
        <v>337.852</v>
      </c>
      <c r="BW100" s="715" t="s">
        <v>1067</v>
      </c>
      <c r="BX100" s="716"/>
      <c r="BY100" s="296" t="s">
        <v>70</v>
      </c>
      <c r="BZ100" s="37" t="s">
        <v>60</v>
      </c>
      <c r="CA100" s="548">
        <v>0.05782</v>
      </c>
      <c r="CB100" s="34">
        <v>1</v>
      </c>
      <c r="CC100" s="104" t="e">
        <f>#REF!</f>
        <v>#REF!</v>
      </c>
      <c r="CD100" s="104" t="e">
        <f t="shared" si="63"/>
        <v>#REF!</v>
      </c>
      <c r="CE100" s="334">
        <f t="shared" si="70"/>
        <v>50.6778</v>
      </c>
      <c r="CF100" s="334">
        <f t="shared" si="71"/>
        <v>337.852</v>
      </c>
      <c r="CG100" s="334">
        <f t="shared" si="72"/>
        <v>337.852</v>
      </c>
      <c r="CH100" s="33" t="s">
        <v>62</v>
      </c>
      <c r="CI100" s="35" t="s">
        <v>60</v>
      </c>
      <c r="CJ100" s="545">
        <f aca="true" t="shared" si="81" ref="CJ100:CJ109">CA100+BP100</f>
        <v>0.1164</v>
      </c>
      <c r="CK100" s="333">
        <f t="shared" si="73"/>
        <v>422.315</v>
      </c>
      <c r="CL100" s="313" t="s">
        <v>56</v>
      </c>
      <c r="CM100" s="35" t="s">
        <v>64</v>
      </c>
      <c r="CN100" s="162" t="s">
        <v>56</v>
      </c>
      <c r="CO100" s="162" t="s">
        <v>56</v>
      </c>
      <c r="CP100" s="34">
        <v>0</v>
      </c>
      <c r="CQ100" s="36" t="s">
        <v>73</v>
      </c>
      <c r="CR100" s="135" t="s">
        <v>60</v>
      </c>
      <c r="CS100" s="542">
        <v>3.4</v>
      </c>
      <c r="CT100" s="561">
        <v>0.873</v>
      </c>
      <c r="CU100" s="32" t="s">
        <v>878</v>
      </c>
      <c r="CV100" s="135" t="e">
        <f>#REF!</f>
        <v>#REF!</v>
      </c>
      <c r="CW100" s="676">
        <v>2</v>
      </c>
      <c r="CX100" s="33">
        <v>2</v>
      </c>
      <c r="CY100" s="32">
        <v>1</v>
      </c>
      <c r="CZ100" s="32">
        <v>1</v>
      </c>
      <c r="DA100" s="32" t="s">
        <v>486</v>
      </c>
      <c r="DB100" s="724"/>
      <c r="DC100" s="724">
        <v>1</v>
      </c>
      <c r="DD100" s="32">
        <v>1</v>
      </c>
      <c r="DE100" s="43"/>
      <c r="DF100" s="617" t="s">
        <v>1007</v>
      </c>
      <c r="DG100" s="556" t="s">
        <v>1008</v>
      </c>
      <c r="DH100" s="684">
        <v>43602</v>
      </c>
      <c r="DI100" s="39" t="e">
        <f t="shared" si="61"/>
        <v>#REF!</v>
      </c>
    </row>
    <row r="101" spans="1:113" s="56" customFormat="1" ht="27.75" customHeight="1" thickBot="1">
      <c r="A101" s="129">
        <f t="shared" si="62"/>
        <v>98</v>
      </c>
      <c r="B101" s="38" t="s">
        <v>52</v>
      </c>
      <c r="C101" s="54" t="s">
        <v>92</v>
      </c>
      <c r="D101" s="55" t="s">
        <v>93</v>
      </c>
      <c r="E101" s="47" t="str">
        <f t="shared" si="75"/>
        <v>Советская д.21а</v>
      </c>
      <c r="F101" s="31" t="s">
        <v>53</v>
      </c>
      <c r="G101" s="40" t="s">
        <v>54</v>
      </c>
      <c r="H101" s="55">
        <v>2008</v>
      </c>
      <c r="I101" s="184" t="s">
        <v>986</v>
      </c>
      <c r="J101" s="910" t="s">
        <v>1037</v>
      </c>
      <c r="K101" s="32" t="s">
        <v>198</v>
      </c>
      <c r="L101" s="32" t="s">
        <v>679</v>
      </c>
      <c r="M101" s="170" t="s">
        <v>218</v>
      </c>
      <c r="N101" s="32" t="s">
        <v>318</v>
      </c>
      <c r="O101" s="32"/>
      <c r="P101" s="187">
        <v>503.6</v>
      </c>
      <c r="Q101" s="100">
        <v>0</v>
      </c>
      <c r="R101" s="48">
        <v>0</v>
      </c>
      <c r="S101" s="48">
        <v>0</v>
      </c>
      <c r="T101" s="102">
        <v>0</v>
      </c>
      <c r="U101" s="102">
        <v>0</v>
      </c>
      <c r="V101" s="102">
        <v>0</v>
      </c>
      <c r="W101" s="102">
        <v>0</v>
      </c>
      <c r="X101" s="102">
        <v>0</v>
      </c>
      <c r="Y101" s="102">
        <v>0</v>
      </c>
      <c r="Z101" s="650">
        <v>39431</v>
      </c>
      <c r="AA101" s="596">
        <v>40322</v>
      </c>
      <c r="AB101" s="42">
        <v>2</v>
      </c>
      <c r="AC101" s="48">
        <v>0</v>
      </c>
      <c r="AD101" s="40">
        <v>18</v>
      </c>
      <c r="AE101" s="32">
        <f t="shared" si="76"/>
        <v>18</v>
      </c>
      <c r="AF101" s="639">
        <v>18</v>
      </c>
      <c r="AG101" s="40">
        <v>0</v>
      </c>
      <c r="AH101" s="556">
        <v>42</v>
      </c>
      <c r="AI101" s="556">
        <v>36</v>
      </c>
      <c r="AJ101" s="40">
        <v>3</v>
      </c>
      <c r="AK101" s="608">
        <f t="shared" si="77"/>
        <v>1171.1999999999998</v>
      </c>
      <c r="AL101" s="589">
        <f t="shared" si="78"/>
        <v>1070.1</v>
      </c>
      <c r="AM101" s="783">
        <v>1070.1</v>
      </c>
      <c r="AN101" s="168">
        <v>0</v>
      </c>
      <c r="AO101" s="44">
        <v>4.5</v>
      </c>
      <c r="AP101" s="45" t="s">
        <v>56</v>
      </c>
      <c r="AQ101" s="45">
        <v>96.6</v>
      </c>
      <c r="AR101" s="45" t="s">
        <v>56</v>
      </c>
      <c r="AS101" s="46" t="s">
        <v>56</v>
      </c>
      <c r="AT101" s="242">
        <f t="shared" si="79"/>
        <v>101.1</v>
      </c>
      <c r="AU101" s="242" t="e">
        <f>#REF!</f>
        <v>#REF!</v>
      </c>
      <c r="AV101" s="347" t="s">
        <v>56</v>
      </c>
      <c r="AW101" s="347" t="s">
        <v>56</v>
      </c>
      <c r="AX101" s="346" t="s">
        <v>56</v>
      </c>
      <c r="AY101" s="347" t="s">
        <v>56</v>
      </c>
      <c r="AZ101" s="346" t="s">
        <v>56</v>
      </c>
      <c r="BA101" s="243" t="e">
        <f aca="true" t="shared" si="82" ref="BA101:BA109">SUM(AY101:AZ101)+AU101</f>
        <v>#REF!</v>
      </c>
      <c r="BB101" s="263">
        <v>30</v>
      </c>
      <c r="BC101" s="264">
        <v>250</v>
      </c>
      <c r="BD101" s="265">
        <v>125</v>
      </c>
      <c r="BE101" s="264">
        <v>240</v>
      </c>
      <c r="BF101" s="260">
        <f t="shared" si="80"/>
        <v>645</v>
      </c>
      <c r="BG101" s="100" t="s">
        <v>58</v>
      </c>
      <c r="BH101" s="48">
        <v>1</v>
      </c>
      <c r="BI101" s="104" t="e">
        <f>#REF!</f>
        <v>#REF!</v>
      </c>
      <c r="BJ101" s="48">
        <v>0</v>
      </c>
      <c r="BK101" s="678">
        <f t="shared" si="65"/>
        <v>292.79999999999995</v>
      </c>
      <c r="BL101" s="334">
        <f t="shared" si="66"/>
        <v>70.27199999999999</v>
      </c>
      <c r="BM101" s="556" t="s">
        <v>983</v>
      </c>
      <c r="BN101" s="101" t="s">
        <v>59</v>
      </c>
      <c r="BO101" s="100" t="s">
        <v>58</v>
      </c>
      <c r="BP101" s="550">
        <v>0.05858</v>
      </c>
      <c r="BQ101" s="48">
        <v>1</v>
      </c>
      <c r="BR101" s="104" t="e">
        <f>#REF!</f>
        <v>#REF!</v>
      </c>
      <c r="BS101" s="48">
        <v>1</v>
      </c>
      <c r="BT101" s="334">
        <f t="shared" si="67"/>
        <v>7.027199999999999</v>
      </c>
      <c r="BU101" s="334">
        <f t="shared" si="68"/>
        <v>46.84799999999999</v>
      </c>
      <c r="BV101" s="334">
        <f t="shared" si="69"/>
        <v>46.84799999999999</v>
      </c>
      <c r="BW101" s="715" t="s">
        <v>1067</v>
      </c>
      <c r="BX101" s="716"/>
      <c r="BY101" s="301" t="s">
        <v>70</v>
      </c>
      <c r="BZ101" s="42" t="s">
        <v>60</v>
      </c>
      <c r="CA101" s="550">
        <v>0.05782</v>
      </c>
      <c r="CB101" s="48">
        <v>1</v>
      </c>
      <c r="CC101" s="104" t="e">
        <f>#REF!</f>
        <v>#REF!</v>
      </c>
      <c r="CD101" s="104" t="e">
        <f t="shared" si="63"/>
        <v>#REF!</v>
      </c>
      <c r="CE101" s="334">
        <f t="shared" si="70"/>
        <v>7.027199999999999</v>
      </c>
      <c r="CF101" s="334">
        <f t="shared" si="71"/>
        <v>46.84799999999999</v>
      </c>
      <c r="CG101" s="334">
        <f t="shared" si="72"/>
        <v>46.84799999999999</v>
      </c>
      <c r="CH101" s="102" t="s">
        <v>62</v>
      </c>
      <c r="CI101" s="100" t="s">
        <v>60</v>
      </c>
      <c r="CJ101" s="545">
        <f t="shared" si="81"/>
        <v>0.1164</v>
      </c>
      <c r="CK101" s="333">
        <f t="shared" si="73"/>
        <v>58.559999999999995</v>
      </c>
      <c r="CL101" s="313" t="s">
        <v>56</v>
      </c>
      <c r="CM101" s="100" t="s">
        <v>64</v>
      </c>
      <c r="CN101" s="162" t="s">
        <v>56</v>
      </c>
      <c r="CO101" s="162" t="s">
        <v>56</v>
      </c>
      <c r="CP101" s="48">
        <v>0</v>
      </c>
      <c r="CQ101" s="101" t="s">
        <v>73</v>
      </c>
      <c r="CR101" s="135" t="s">
        <v>60</v>
      </c>
      <c r="CS101" s="542">
        <v>2.4</v>
      </c>
      <c r="CT101" s="560">
        <v>0.474</v>
      </c>
      <c r="CU101" s="556"/>
      <c r="CV101" s="135" t="e">
        <f>#REF!</f>
        <v>#REF!</v>
      </c>
      <c r="CW101" s="676">
        <v>1</v>
      </c>
      <c r="CX101" s="33">
        <v>1</v>
      </c>
      <c r="CY101" s="32">
        <v>1</v>
      </c>
      <c r="CZ101" s="32">
        <v>1</v>
      </c>
      <c r="DA101" s="32" t="s">
        <v>486</v>
      </c>
      <c r="DB101" s="724">
        <v>1</v>
      </c>
      <c r="DC101" s="724"/>
      <c r="DD101" s="32">
        <v>1</v>
      </c>
      <c r="DE101" s="40"/>
      <c r="DF101" s="48"/>
      <c r="DG101" s="127"/>
      <c r="DH101" s="115"/>
      <c r="DI101" s="39" t="e">
        <f t="shared" si="61"/>
        <v>#REF!</v>
      </c>
    </row>
    <row r="102" spans="1:113" s="56" customFormat="1" ht="27.75" customHeight="1" thickBot="1">
      <c r="A102" s="129">
        <f t="shared" si="62"/>
        <v>99</v>
      </c>
      <c r="B102" s="38" t="s">
        <v>52</v>
      </c>
      <c r="C102" s="39" t="s">
        <v>92</v>
      </c>
      <c r="D102" s="40">
        <v>22</v>
      </c>
      <c r="E102" s="41" t="str">
        <f t="shared" si="75"/>
        <v>Советская д.22</v>
      </c>
      <c r="F102" s="31" t="s">
        <v>53</v>
      </c>
      <c r="G102" s="40" t="s">
        <v>54</v>
      </c>
      <c r="H102" s="32">
        <v>2004</v>
      </c>
      <c r="I102" s="184" t="s">
        <v>986</v>
      </c>
      <c r="J102" s="32" t="s">
        <v>1037</v>
      </c>
      <c r="K102" s="32" t="s">
        <v>197</v>
      </c>
      <c r="L102" s="32" t="s">
        <v>677</v>
      </c>
      <c r="M102" s="170" t="s">
        <v>219</v>
      </c>
      <c r="N102" s="175" t="s">
        <v>308</v>
      </c>
      <c r="O102" s="175">
        <v>497</v>
      </c>
      <c r="P102" s="189">
        <v>443</v>
      </c>
      <c r="Q102" s="100">
        <v>14</v>
      </c>
      <c r="R102" s="48">
        <v>20</v>
      </c>
      <c r="S102" s="48">
        <v>20</v>
      </c>
      <c r="T102" s="102">
        <v>20</v>
      </c>
      <c r="U102" s="132">
        <v>10</v>
      </c>
      <c r="V102" s="132">
        <v>20</v>
      </c>
      <c r="W102" s="132">
        <v>10</v>
      </c>
      <c r="X102" s="132">
        <v>0</v>
      </c>
      <c r="Y102" s="132">
        <v>20</v>
      </c>
      <c r="Z102" s="650">
        <v>38190</v>
      </c>
      <c r="AA102" s="596">
        <v>38190</v>
      </c>
      <c r="AB102" s="42">
        <v>1</v>
      </c>
      <c r="AC102" s="48">
        <v>0</v>
      </c>
      <c r="AD102" s="43">
        <v>17</v>
      </c>
      <c r="AE102" s="32">
        <f t="shared" si="76"/>
        <v>17</v>
      </c>
      <c r="AF102" s="637">
        <v>17</v>
      </c>
      <c r="AG102" s="43">
        <v>0</v>
      </c>
      <c r="AH102" s="556">
        <v>32</v>
      </c>
      <c r="AI102" s="556">
        <v>32</v>
      </c>
      <c r="AJ102" s="43">
        <v>4</v>
      </c>
      <c r="AK102" s="608">
        <f t="shared" si="77"/>
        <v>1101.4</v>
      </c>
      <c r="AL102" s="589">
        <f t="shared" si="78"/>
        <v>1030.2</v>
      </c>
      <c r="AM102" s="783">
        <v>1030.2</v>
      </c>
      <c r="AN102" s="168">
        <v>0</v>
      </c>
      <c r="AO102" s="44">
        <v>2.4</v>
      </c>
      <c r="AP102" s="51" t="s">
        <v>56</v>
      </c>
      <c r="AQ102" s="45">
        <v>68.8</v>
      </c>
      <c r="AR102" s="51" t="s">
        <v>56</v>
      </c>
      <c r="AS102" s="46" t="s">
        <v>56</v>
      </c>
      <c r="AT102" s="242">
        <f t="shared" si="79"/>
        <v>71.2</v>
      </c>
      <c r="AU102" s="242" t="e">
        <f>#REF!</f>
        <v>#REF!</v>
      </c>
      <c r="AV102" s="347">
        <v>2.8</v>
      </c>
      <c r="AW102" s="347">
        <v>15.2</v>
      </c>
      <c r="AX102" s="346" t="s">
        <v>56</v>
      </c>
      <c r="AY102" s="347" t="s">
        <v>56</v>
      </c>
      <c r="AZ102" s="346" t="s">
        <v>56</v>
      </c>
      <c r="BA102" s="243" t="e">
        <f t="shared" si="82"/>
        <v>#REF!</v>
      </c>
      <c r="BB102" s="255">
        <v>35</v>
      </c>
      <c r="BC102" s="256">
        <v>150</v>
      </c>
      <c r="BD102" s="257">
        <v>34</v>
      </c>
      <c r="BE102" s="256">
        <v>200</v>
      </c>
      <c r="BF102" s="254">
        <f t="shared" si="80"/>
        <v>419</v>
      </c>
      <c r="BG102" s="100" t="s">
        <v>58</v>
      </c>
      <c r="BH102" s="48">
        <v>1</v>
      </c>
      <c r="BI102" s="104" t="e">
        <f>#REF!</f>
        <v>#REF!</v>
      </c>
      <c r="BJ102" s="48">
        <v>0</v>
      </c>
      <c r="BK102" s="678">
        <f t="shared" si="65"/>
        <v>275.35</v>
      </c>
      <c r="BL102" s="334">
        <f t="shared" si="66"/>
        <v>66.084</v>
      </c>
      <c r="BM102" s="556" t="s">
        <v>983</v>
      </c>
      <c r="BN102" s="101" t="s">
        <v>59</v>
      </c>
      <c r="BO102" s="100" t="s">
        <v>58</v>
      </c>
      <c r="BP102" s="550">
        <v>0.05858</v>
      </c>
      <c r="BQ102" s="48">
        <v>1</v>
      </c>
      <c r="BR102" s="104" t="e">
        <f>#REF!</f>
        <v>#REF!</v>
      </c>
      <c r="BS102" s="48">
        <v>0</v>
      </c>
      <c r="BT102" s="334">
        <f t="shared" si="67"/>
        <v>6.6084000000000005</v>
      </c>
      <c r="BU102" s="334">
        <f t="shared" si="68"/>
        <v>44.056000000000004</v>
      </c>
      <c r="BV102" s="334">
        <f t="shared" si="69"/>
        <v>44.056000000000004</v>
      </c>
      <c r="BW102" s="716"/>
      <c r="BX102" s="715" t="s">
        <v>1067</v>
      </c>
      <c r="BY102" s="301" t="s">
        <v>59</v>
      </c>
      <c r="BZ102" s="42" t="s">
        <v>60</v>
      </c>
      <c r="CA102" s="550">
        <v>0.05782</v>
      </c>
      <c r="CB102" s="48">
        <v>1</v>
      </c>
      <c r="CC102" s="104" t="e">
        <f>#REF!</f>
        <v>#REF!</v>
      </c>
      <c r="CD102" s="104" t="e">
        <f t="shared" si="63"/>
        <v>#REF!</v>
      </c>
      <c r="CE102" s="334">
        <f t="shared" si="70"/>
        <v>6.6084000000000005</v>
      </c>
      <c r="CF102" s="334">
        <f t="shared" si="71"/>
        <v>44.056000000000004</v>
      </c>
      <c r="CG102" s="334">
        <f t="shared" si="72"/>
        <v>44.056000000000004</v>
      </c>
      <c r="CH102" s="102" t="s">
        <v>59</v>
      </c>
      <c r="CI102" s="100" t="s">
        <v>60</v>
      </c>
      <c r="CJ102" s="545">
        <f t="shared" si="81"/>
        <v>0.1164</v>
      </c>
      <c r="CK102" s="333">
        <f t="shared" si="73"/>
        <v>55.07000000000001</v>
      </c>
      <c r="CL102" s="313" t="s">
        <v>56</v>
      </c>
      <c r="CM102" s="100" t="s">
        <v>64</v>
      </c>
      <c r="CN102" s="162" t="s">
        <v>56</v>
      </c>
      <c r="CO102" s="162" t="s">
        <v>56</v>
      </c>
      <c r="CP102" s="48">
        <v>0</v>
      </c>
      <c r="CQ102" s="101" t="s">
        <v>73</v>
      </c>
      <c r="CR102" s="135" t="s">
        <v>60</v>
      </c>
      <c r="CS102" s="542">
        <v>2.4</v>
      </c>
      <c r="CT102" s="561">
        <v>0.474</v>
      </c>
      <c r="CU102" s="556"/>
      <c r="CV102" s="135" t="e">
        <f>#REF!</f>
        <v>#REF!</v>
      </c>
      <c r="CW102" s="676">
        <v>1</v>
      </c>
      <c r="CX102" s="33">
        <v>1</v>
      </c>
      <c r="CY102" s="32">
        <v>1</v>
      </c>
      <c r="CZ102" s="32">
        <v>1</v>
      </c>
      <c r="DA102" s="32" t="s">
        <v>486</v>
      </c>
      <c r="DB102" s="724">
        <v>1</v>
      </c>
      <c r="DC102" s="724"/>
      <c r="DD102" s="32">
        <v>1</v>
      </c>
      <c r="DE102" s="40"/>
      <c r="DF102" s="48"/>
      <c r="DG102" s="127"/>
      <c r="DH102" s="115"/>
      <c r="DI102" s="39" t="e">
        <f t="shared" si="61"/>
        <v>#REF!</v>
      </c>
    </row>
    <row r="103" spans="1:113" s="56" customFormat="1" ht="27.75" customHeight="1" thickBot="1">
      <c r="A103" s="129">
        <f t="shared" si="62"/>
        <v>100</v>
      </c>
      <c r="B103" s="38" t="s">
        <v>52</v>
      </c>
      <c r="C103" s="54" t="s">
        <v>92</v>
      </c>
      <c r="D103" s="40">
        <v>24</v>
      </c>
      <c r="E103" s="47" t="str">
        <f t="shared" si="75"/>
        <v>Советская д.24</v>
      </c>
      <c r="F103" s="47" t="s">
        <v>53</v>
      </c>
      <c r="G103" s="40" t="s">
        <v>54</v>
      </c>
      <c r="H103" s="55">
        <v>1986</v>
      </c>
      <c r="I103" s="184" t="s">
        <v>986</v>
      </c>
      <c r="J103" s="910" t="s">
        <v>1037</v>
      </c>
      <c r="K103" s="32" t="s">
        <v>196</v>
      </c>
      <c r="L103" s="32" t="s">
        <v>678</v>
      </c>
      <c r="M103" s="170" t="s">
        <v>220</v>
      </c>
      <c r="N103" s="176" t="s">
        <v>322</v>
      </c>
      <c r="O103" s="176">
        <v>1795</v>
      </c>
      <c r="P103" s="187">
        <v>1795</v>
      </c>
      <c r="Q103" s="100">
        <v>0</v>
      </c>
      <c r="R103" s="48">
        <v>10</v>
      </c>
      <c r="S103" s="48">
        <v>20</v>
      </c>
      <c r="T103" s="102">
        <v>0</v>
      </c>
      <c r="U103" s="132">
        <v>10</v>
      </c>
      <c r="V103" s="132">
        <v>0</v>
      </c>
      <c r="W103" s="132">
        <v>0</v>
      </c>
      <c r="X103" s="132">
        <v>0</v>
      </c>
      <c r="Y103" s="132">
        <v>0</v>
      </c>
      <c r="Z103" s="650">
        <v>31446</v>
      </c>
      <c r="AA103" s="596">
        <v>33958</v>
      </c>
      <c r="AB103" s="42">
        <v>1</v>
      </c>
      <c r="AC103" s="48">
        <v>1</v>
      </c>
      <c r="AD103" s="40">
        <v>71</v>
      </c>
      <c r="AE103" s="32">
        <f t="shared" si="76"/>
        <v>71</v>
      </c>
      <c r="AF103" s="639">
        <v>71</v>
      </c>
      <c r="AG103" s="40">
        <v>0</v>
      </c>
      <c r="AH103" s="556">
        <v>121</v>
      </c>
      <c r="AI103" s="556">
        <v>114</v>
      </c>
      <c r="AJ103" s="40">
        <v>9</v>
      </c>
      <c r="AK103" s="608">
        <f t="shared" si="77"/>
        <v>3710.3</v>
      </c>
      <c r="AL103" s="589">
        <f t="shared" si="78"/>
        <v>3269.6</v>
      </c>
      <c r="AM103" s="783">
        <v>3269.6</v>
      </c>
      <c r="AN103" s="168">
        <v>0</v>
      </c>
      <c r="AO103" s="44">
        <v>3.3</v>
      </c>
      <c r="AP103" s="45">
        <v>203.1</v>
      </c>
      <c r="AQ103" s="45">
        <v>208.3</v>
      </c>
      <c r="AR103" s="45">
        <f>12+14</f>
        <v>26</v>
      </c>
      <c r="AS103" s="46" t="s">
        <v>56</v>
      </c>
      <c r="AT103" s="242">
        <f t="shared" si="79"/>
        <v>440.70000000000005</v>
      </c>
      <c r="AU103" s="242" t="e">
        <f>#REF!</f>
        <v>#REF!</v>
      </c>
      <c r="AV103" s="347" t="s">
        <v>56</v>
      </c>
      <c r="AW103" s="347">
        <v>13.2</v>
      </c>
      <c r="AX103" s="346" t="s">
        <v>56</v>
      </c>
      <c r="AY103" s="347">
        <v>13.36</v>
      </c>
      <c r="AZ103" s="347">
        <v>2.9</v>
      </c>
      <c r="BA103" s="243" t="e">
        <f t="shared" si="82"/>
        <v>#REF!</v>
      </c>
      <c r="BB103" s="263">
        <v>36</v>
      </c>
      <c r="BC103" s="264">
        <v>300</v>
      </c>
      <c r="BD103" s="265">
        <v>280</v>
      </c>
      <c r="BE103" s="264">
        <v>800</v>
      </c>
      <c r="BF103" s="260">
        <f t="shared" si="80"/>
        <v>1416</v>
      </c>
      <c r="BG103" s="100" t="s">
        <v>58</v>
      </c>
      <c r="BH103" s="48">
        <v>1</v>
      </c>
      <c r="BI103" s="104" t="e">
        <f>#REF!</f>
        <v>#REF!</v>
      </c>
      <c r="BJ103" s="48">
        <v>0</v>
      </c>
      <c r="BK103" s="678">
        <f t="shared" si="65"/>
        <v>927.575</v>
      </c>
      <c r="BL103" s="334">
        <f t="shared" si="66"/>
        <v>222.618</v>
      </c>
      <c r="BM103" s="556" t="s">
        <v>984</v>
      </c>
      <c r="BN103" s="101" t="s">
        <v>59</v>
      </c>
      <c r="BO103" s="100" t="s">
        <v>58</v>
      </c>
      <c r="BP103" s="550">
        <v>0.04012</v>
      </c>
      <c r="BQ103" s="48">
        <v>1</v>
      </c>
      <c r="BR103" s="104" t="e">
        <f>#REF!</f>
        <v>#REF!</v>
      </c>
      <c r="BS103" s="48">
        <v>0</v>
      </c>
      <c r="BT103" s="334">
        <f t="shared" si="67"/>
        <v>22.2618</v>
      </c>
      <c r="BU103" s="334">
        <f t="shared" si="68"/>
        <v>148.412</v>
      </c>
      <c r="BV103" s="334">
        <f t="shared" si="69"/>
        <v>148.412</v>
      </c>
      <c r="BW103" s="715" t="s">
        <v>1067</v>
      </c>
      <c r="BX103" s="716"/>
      <c r="BY103" s="301" t="s">
        <v>59</v>
      </c>
      <c r="BZ103" s="42" t="s">
        <v>60</v>
      </c>
      <c r="CA103" s="550">
        <v>0.03934</v>
      </c>
      <c r="CB103" s="48">
        <v>1</v>
      </c>
      <c r="CC103" s="104" t="e">
        <f>#REF!</f>
        <v>#REF!</v>
      </c>
      <c r="CD103" s="104" t="e">
        <f t="shared" si="63"/>
        <v>#REF!</v>
      </c>
      <c r="CE103" s="334">
        <f t="shared" si="70"/>
        <v>22.2618</v>
      </c>
      <c r="CF103" s="334">
        <f t="shared" si="71"/>
        <v>148.412</v>
      </c>
      <c r="CG103" s="334">
        <f t="shared" si="72"/>
        <v>148.412</v>
      </c>
      <c r="CH103" s="102" t="s">
        <v>62</v>
      </c>
      <c r="CI103" s="100" t="s">
        <v>60</v>
      </c>
      <c r="CJ103" s="545">
        <f t="shared" si="81"/>
        <v>0.07946</v>
      </c>
      <c r="CK103" s="333">
        <f t="shared" si="73"/>
        <v>185.51500000000001</v>
      </c>
      <c r="CL103" s="506">
        <f>0.03*AK103</f>
        <v>111.309</v>
      </c>
      <c r="CM103" s="100" t="s">
        <v>64</v>
      </c>
      <c r="CN103" s="162" t="s">
        <v>56</v>
      </c>
      <c r="CO103" s="162" t="s">
        <v>56</v>
      </c>
      <c r="CP103" s="48">
        <v>0</v>
      </c>
      <c r="CQ103" s="101" t="s">
        <v>73</v>
      </c>
      <c r="CR103" s="135" t="s">
        <v>60</v>
      </c>
      <c r="CS103" s="542">
        <v>5.65</v>
      </c>
      <c r="CT103" s="560">
        <v>1.786</v>
      </c>
      <c r="CU103" s="556"/>
      <c r="CV103" s="135" t="e">
        <f>#REF!</f>
        <v>#REF!</v>
      </c>
      <c r="CW103" s="676">
        <v>1</v>
      </c>
      <c r="CX103" s="33">
        <v>1</v>
      </c>
      <c r="CY103" s="32">
        <v>1</v>
      </c>
      <c r="CZ103" s="32">
        <v>1</v>
      </c>
      <c r="DA103" s="32" t="s">
        <v>486</v>
      </c>
      <c r="DB103" s="724">
        <v>1</v>
      </c>
      <c r="DC103" s="724"/>
      <c r="DD103" s="32">
        <v>1</v>
      </c>
      <c r="DE103" s="40"/>
      <c r="DF103" s="48"/>
      <c r="DG103" s="127"/>
      <c r="DH103" s="115"/>
      <c r="DI103" s="39" t="e">
        <f t="shared" si="61"/>
        <v>#REF!</v>
      </c>
    </row>
    <row r="104" spans="1:113" s="56" customFormat="1" ht="27.75" customHeight="1" thickBot="1">
      <c r="A104" s="129">
        <f t="shared" si="62"/>
        <v>101</v>
      </c>
      <c r="B104" s="38" t="s">
        <v>52</v>
      </c>
      <c r="C104" s="54" t="s">
        <v>94</v>
      </c>
      <c r="D104" s="40">
        <v>1</v>
      </c>
      <c r="E104" s="47" t="str">
        <f t="shared" si="75"/>
        <v>Толстого д.1</v>
      </c>
      <c r="F104" s="47" t="s">
        <v>53</v>
      </c>
      <c r="G104" s="40" t="s">
        <v>54</v>
      </c>
      <c r="H104" s="55">
        <v>1959</v>
      </c>
      <c r="I104" s="184" t="s">
        <v>986</v>
      </c>
      <c r="J104" s="910" t="s">
        <v>1037</v>
      </c>
      <c r="K104" s="32" t="s">
        <v>199</v>
      </c>
      <c r="L104" s="32" t="s">
        <v>673</v>
      </c>
      <c r="M104" s="170" t="s">
        <v>221</v>
      </c>
      <c r="N104" s="175" t="s">
        <v>309</v>
      </c>
      <c r="O104" s="175">
        <v>790</v>
      </c>
      <c r="P104" s="189">
        <v>718.6</v>
      </c>
      <c r="Q104" s="100">
        <v>44</v>
      </c>
      <c r="R104" s="48">
        <v>40</v>
      </c>
      <c r="S104" s="48">
        <v>40</v>
      </c>
      <c r="T104" s="102">
        <v>40</v>
      </c>
      <c r="U104" s="132">
        <v>5</v>
      </c>
      <c r="V104" s="132">
        <v>50</v>
      </c>
      <c r="W104" s="132">
        <v>40</v>
      </c>
      <c r="X104" s="132">
        <v>50</v>
      </c>
      <c r="Y104" s="132">
        <v>50</v>
      </c>
      <c r="Z104" s="650">
        <v>31254</v>
      </c>
      <c r="AA104" s="596">
        <v>35177</v>
      </c>
      <c r="AB104" s="42">
        <v>3</v>
      </c>
      <c r="AC104" s="48">
        <v>0</v>
      </c>
      <c r="AD104" s="40">
        <v>34</v>
      </c>
      <c r="AE104" s="32">
        <f t="shared" si="76"/>
        <v>36</v>
      </c>
      <c r="AF104" s="639">
        <v>32</v>
      </c>
      <c r="AG104" s="40">
        <v>4</v>
      </c>
      <c r="AH104" s="556">
        <v>41</v>
      </c>
      <c r="AI104" s="556">
        <v>43</v>
      </c>
      <c r="AJ104" s="40">
        <v>3</v>
      </c>
      <c r="AK104" s="608">
        <f t="shared" si="77"/>
        <v>1598.7</v>
      </c>
      <c r="AL104" s="589">
        <f t="shared" si="78"/>
        <v>1490.7</v>
      </c>
      <c r="AM104" s="783">
        <v>1319.2</v>
      </c>
      <c r="AN104" s="168">
        <v>171.5</v>
      </c>
      <c r="AO104" s="44">
        <v>5.4</v>
      </c>
      <c r="AP104" s="45" t="s">
        <v>56</v>
      </c>
      <c r="AQ104" s="45">
        <v>102.6</v>
      </c>
      <c r="AR104" s="45" t="s">
        <v>56</v>
      </c>
      <c r="AS104" s="46" t="s">
        <v>56</v>
      </c>
      <c r="AT104" s="242">
        <f t="shared" si="79"/>
        <v>108</v>
      </c>
      <c r="AU104" s="242" t="e">
        <f>#REF!</f>
        <v>#REF!</v>
      </c>
      <c r="AV104" s="347" t="s">
        <v>56</v>
      </c>
      <c r="AW104" s="347">
        <v>13.2</v>
      </c>
      <c r="AX104" s="346" t="s">
        <v>56</v>
      </c>
      <c r="AY104" s="347" t="s">
        <v>56</v>
      </c>
      <c r="AZ104" s="346" t="s">
        <v>56</v>
      </c>
      <c r="BA104" s="243" t="e">
        <f t="shared" si="82"/>
        <v>#REF!</v>
      </c>
      <c r="BB104" s="263">
        <v>14</v>
      </c>
      <c r="BC104" s="264">
        <v>210</v>
      </c>
      <c r="BD104" s="265">
        <v>165</v>
      </c>
      <c r="BE104" s="264">
        <v>250</v>
      </c>
      <c r="BF104" s="260">
        <f t="shared" si="80"/>
        <v>639</v>
      </c>
      <c r="BG104" s="100" t="s">
        <v>58</v>
      </c>
      <c r="BH104" s="48">
        <v>1</v>
      </c>
      <c r="BI104" s="104" t="e">
        <f>#REF!</f>
        <v>#REF!</v>
      </c>
      <c r="BJ104" s="48">
        <v>0</v>
      </c>
      <c r="BK104" s="678">
        <f t="shared" si="65"/>
        <v>399.675</v>
      </c>
      <c r="BL104" s="334">
        <f t="shared" si="66"/>
        <v>95.922</v>
      </c>
      <c r="BM104" s="556" t="s">
        <v>983</v>
      </c>
      <c r="BN104" s="101" t="s">
        <v>59</v>
      </c>
      <c r="BO104" s="100" t="s">
        <v>58</v>
      </c>
      <c r="BP104" s="550">
        <v>0.05858</v>
      </c>
      <c r="BQ104" s="48">
        <v>1</v>
      </c>
      <c r="BR104" s="104" t="e">
        <f>#REF!</f>
        <v>#REF!</v>
      </c>
      <c r="BS104" s="48">
        <v>0</v>
      </c>
      <c r="BT104" s="334">
        <f t="shared" si="67"/>
        <v>9.5922</v>
      </c>
      <c r="BU104" s="334">
        <f t="shared" si="68"/>
        <v>63.948</v>
      </c>
      <c r="BV104" s="334">
        <f t="shared" si="69"/>
        <v>63.948</v>
      </c>
      <c r="BW104" s="716"/>
      <c r="BX104" s="715" t="s">
        <v>1067</v>
      </c>
      <c r="BY104" s="301" t="s">
        <v>59</v>
      </c>
      <c r="BZ104" s="42" t="s">
        <v>60</v>
      </c>
      <c r="CA104" s="550">
        <v>0.05782</v>
      </c>
      <c r="CB104" s="48">
        <v>1</v>
      </c>
      <c r="CC104" s="104" t="e">
        <f>#REF!</f>
        <v>#REF!</v>
      </c>
      <c r="CD104" s="104" t="e">
        <f t="shared" si="63"/>
        <v>#REF!</v>
      </c>
      <c r="CE104" s="334">
        <f t="shared" si="70"/>
        <v>9.5922</v>
      </c>
      <c r="CF104" s="334">
        <f t="shared" si="71"/>
        <v>63.948</v>
      </c>
      <c r="CG104" s="334">
        <f t="shared" si="72"/>
        <v>63.948</v>
      </c>
      <c r="CH104" s="102" t="s">
        <v>59</v>
      </c>
      <c r="CI104" s="100" t="s">
        <v>60</v>
      </c>
      <c r="CJ104" s="545">
        <f t="shared" si="81"/>
        <v>0.1164</v>
      </c>
      <c r="CK104" s="333">
        <f t="shared" si="73"/>
        <v>79.935</v>
      </c>
      <c r="CL104" s="313" t="s">
        <v>56</v>
      </c>
      <c r="CM104" s="100" t="s">
        <v>64</v>
      </c>
      <c r="CN104" s="162" t="s">
        <v>56</v>
      </c>
      <c r="CO104" s="162" t="s">
        <v>56</v>
      </c>
      <c r="CP104" s="48">
        <v>0</v>
      </c>
      <c r="CQ104" s="101" t="s">
        <v>73</v>
      </c>
      <c r="CR104" s="135" t="s">
        <v>60</v>
      </c>
      <c r="CS104" s="542">
        <v>2.4</v>
      </c>
      <c r="CT104" s="560">
        <v>0.474</v>
      </c>
      <c r="CU104" s="556"/>
      <c r="CV104" s="135" t="e">
        <f>#REF!</f>
        <v>#REF!</v>
      </c>
      <c r="CW104" s="676">
        <v>1</v>
      </c>
      <c r="CX104" s="33">
        <v>1</v>
      </c>
      <c r="CY104" s="32">
        <v>1</v>
      </c>
      <c r="CZ104" s="32">
        <v>1</v>
      </c>
      <c r="DA104" s="32" t="s">
        <v>486</v>
      </c>
      <c r="DB104" s="724">
        <v>1</v>
      </c>
      <c r="DC104" s="724"/>
      <c r="DD104" s="32">
        <v>1</v>
      </c>
      <c r="DE104" s="40"/>
      <c r="DF104" s="48"/>
      <c r="DG104" s="127"/>
      <c r="DH104" s="115"/>
      <c r="DI104" s="39" t="e">
        <f t="shared" si="61"/>
        <v>#REF!</v>
      </c>
    </row>
    <row r="105" spans="1:113" s="56" customFormat="1" ht="27.75" customHeight="1" thickBot="1">
      <c r="A105" s="129">
        <f t="shared" si="62"/>
        <v>102</v>
      </c>
      <c r="B105" s="38" t="s">
        <v>52</v>
      </c>
      <c r="C105" s="54" t="s">
        <v>94</v>
      </c>
      <c r="D105" s="40">
        <v>17</v>
      </c>
      <c r="E105" s="47" t="str">
        <f t="shared" si="75"/>
        <v>Толстого д.17</v>
      </c>
      <c r="F105" s="31" t="s">
        <v>53</v>
      </c>
      <c r="G105" s="40" t="s">
        <v>54</v>
      </c>
      <c r="H105" s="55">
        <v>2005</v>
      </c>
      <c r="I105" s="184" t="s">
        <v>986</v>
      </c>
      <c r="J105" s="32" t="s">
        <v>1037</v>
      </c>
      <c r="K105" s="32" t="s">
        <v>203</v>
      </c>
      <c r="L105" s="32" t="s">
        <v>671</v>
      </c>
      <c r="M105" s="170" t="s">
        <v>225</v>
      </c>
      <c r="N105" s="176" t="s">
        <v>312</v>
      </c>
      <c r="O105" s="176">
        <v>2400</v>
      </c>
      <c r="P105" s="187">
        <v>3077.9</v>
      </c>
      <c r="Q105" s="100">
        <v>0</v>
      </c>
      <c r="R105" s="48">
        <v>0</v>
      </c>
      <c r="S105" s="48">
        <v>0</v>
      </c>
      <c r="T105" s="48">
        <v>0</v>
      </c>
      <c r="U105" s="48">
        <v>0</v>
      </c>
      <c r="V105" s="48">
        <v>0</v>
      </c>
      <c r="W105" s="48">
        <v>0</v>
      </c>
      <c r="X105" s="48">
        <v>0</v>
      </c>
      <c r="Y105" s="48">
        <v>0</v>
      </c>
      <c r="Z105" s="650">
        <v>38540</v>
      </c>
      <c r="AA105" s="596">
        <v>38540</v>
      </c>
      <c r="AB105" s="42">
        <v>2</v>
      </c>
      <c r="AC105" s="48">
        <v>0</v>
      </c>
      <c r="AD105" s="40">
        <v>36</v>
      </c>
      <c r="AE105" s="32">
        <f t="shared" si="76"/>
        <v>37</v>
      </c>
      <c r="AF105" s="639">
        <v>36</v>
      </c>
      <c r="AG105" s="40">
        <v>1</v>
      </c>
      <c r="AH105" s="556">
        <v>60</v>
      </c>
      <c r="AI105" s="556">
        <v>56</v>
      </c>
      <c r="AJ105" s="40">
        <v>5</v>
      </c>
      <c r="AK105" s="608">
        <f t="shared" si="77"/>
        <v>2468.7000000000003</v>
      </c>
      <c r="AL105" s="589">
        <f t="shared" si="78"/>
        <v>2163.2000000000003</v>
      </c>
      <c r="AM105" s="783">
        <v>2098.3</v>
      </c>
      <c r="AN105" s="168">
        <v>64.9</v>
      </c>
      <c r="AO105" s="44">
        <v>5.2</v>
      </c>
      <c r="AP105" s="45">
        <v>148</v>
      </c>
      <c r="AQ105" s="45">
        <v>152.3</v>
      </c>
      <c r="AR105" s="45" t="s">
        <v>56</v>
      </c>
      <c r="AS105" s="46" t="s">
        <v>56</v>
      </c>
      <c r="AT105" s="242">
        <f t="shared" si="79"/>
        <v>305.5</v>
      </c>
      <c r="AU105" s="242" t="e">
        <f>#REF!</f>
        <v>#REF!</v>
      </c>
      <c r="AV105" s="347">
        <v>3.3</v>
      </c>
      <c r="AW105" s="347">
        <v>9.5</v>
      </c>
      <c r="AX105" s="346" t="s">
        <v>56</v>
      </c>
      <c r="AY105" s="347" t="s">
        <v>56</v>
      </c>
      <c r="AZ105" s="346" t="s">
        <v>56</v>
      </c>
      <c r="BA105" s="243" t="e">
        <f t="shared" si="82"/>
        <v>#REF!</v>
      </c>
      <c r="BB105" s="263">
        <v>48</v>
      </c>
      <c r="BC105" s="264">
        <v>200</v>
      </c>
      <c r="BD105" s="265">
        <v>108</v>
      </c>
      <c r="BE105" s="264">
        <v>480</v>
      </c>
      <c r="BF105" s="260">
        <f t="shared" si="80"/>
        <v>836</v>
      </c>
      <c r="BG105" s="57" t="s">
        <v>58</v>
      </c>
      <c r="BH105" s="40">
        <v>1</v>
      </c>
      <c r="BI105" s="104" t="e">
        <f>#REF!</f>
        <v>#REF!</v>
      </c>
      <c r="BJ105" s="40">
        <v>0</v>
      </c>
      <c r="BK105" s="678">
        <f t="shared" si="65"/>
        <v>617.1750000000001</v>
      </c>
      <c r="BL105" s="334">
        <f t="shared" si="66"/>
        <v>148.122</v>
      </c>
      <c r="BM105" s="556" t="s">
        <v>983</v>
      </c>
      <c r="BN105" s="58" t="s">
        <v>59</v>
      </c>
      <c r="BO105" s="57" t="s">
        <v>58</v>
      </c>
      <c r="BP105" s="551">
        <v>0.05858</v>
      </c>
      <c r="BQ105" s="40">
        <v>1</v>
      </c>
      <c r="BR105" s="104" t="e">
        <f>#REF!</f>
        <v>#REF!</v>
      </c>
      <c r="BS105" s="40">
        <v>0</v>
      </c>
      <c r="BT105" s="334">
        <f t="shared" si="67"/>
        <v>14.812200000000002</v>
      </c>
      <c r="BU105" s="334">
        <f t="shared" si="68"/>
        <v>98.74800000000002</v>
      </c>
      <c r="BV105" s="334">
        <f t="shared" si="69"/>
        <v>98.74800000000002</v>
      </c>
      <c r="BW105" s="715" t="s">
        <v>1067</v>
      </c>
      <c r="BX105" s="716"/>
      <c r="BY105" s="719" t="s">
        <v>59</v>
      </c>
      <c r="BZ105" s="38" t="s">
        <v>60</v>
      </c>
      <c r="CA105" s="551">
        <v>0.05782</v>
      </c>
      <c r="CB105" s="40">
        <v>1</v>
      </c>
      <c r="CC105" s="104" t="e">
        <f>#REF!</f>
        <v>#REF!</v>
      </c>
      <c r="CD105" s="104" t="e">
        <f t="shared" si="63"/>
        <v>#REF!</v>
      </c>
      <c r="CE105" s="334">
        <f t="shared" si="70"/>
        <v>14.812200000000002</v>
      </c>
      <c r="CF105" s="334">
        <f t="shared" si="71"/>
        <v>98.74800000000002</v>
      </c>
      <c r="CG105" s="334">
        <f t="shared" si="72"/>
        <v>98.74800000000002</v>
      </c>
      <c r="CH105" s="59" t="s">
        <v>62</v>
      </c>
      <c r="CI105" s="57" t="s">
        <v>60</v>
      </c>
      <c r="CJ105" s="545">
        <f t="shared" si="81"/>
        <v>0.1164</v>
      </c>
      <c r="CK105" s="333">
        <f t="shared" si="73"/>
        <v>123.43500000000002</v>
      </c>
      <c r="CL105" s="313" t="s">
        <v>56</v>
      </c>
      <c r="CM105" s="57" t="s">
        <v>64</v>
      </c>
      <c r="CN105" s="162" t="s">
        <v>56</v>
      </c>
      <c r="CO105" s="162" t="s">
        <v>56</v>
      </c>
      <c r="CP105" s="40">
        <v>0</v>
      </c>
      <c r="CQ105" s="58" t="s">
        <v>73</v>
      </c>
      <c r="CR105" s="135" t="s">
        <v>60</v>
      </c>
      <c r="CS105" s="542">
        <v>2.4</v>
      </c>
      <c r="CT105" s="560">
        <v>0.474</v>
      </c>
      <c r="CU105" s="556"/>
      <c r="CV105" s="135" t="e">
        <f>#REF!</f>
        <v>#REF!</v>
      </c>
      <c r="CW105" s="676">
        <v>1</v>
      </c>
      <c r="CX105" s="33">
        <v>1</v>
      </c>
      <c r="CY105" s="32">
        <v>1</v>
      </c>
      <c r="CZ105" s="32">
        <v>1</v>
      </c>
      <c r="DA105" s="32" t="s">
        <v>486</v>
      </c>
      <c r="DB105" s="724"/>
      <c r="DC105" s="724">
        <v>1</v>
      </c>
      <c r="DD105" s="32">
        <v>1</v>
      </c>
      <c r="DE105" s="40"/>
      <c r="DF105" s="40"/>
      <c r="DG105" s="127"/>
      <c r="DH105" s="115"/>
      <c r="DI105" s="39" t="e">
        <f t="shared" si="61"/>
        <v>#REF!</v>
      </c>
    </row>
    <row r="106" spans="1:113" s="56" customFormat="1" ht="27.75" customHeight="1" thickBot="1">
      <c r="A106" s="129">
        <f t="shared" si="62"/>
        <v>103</v>
      </c>
      <c r="B106" s="60" t="s">
        <v>52</v>
      </c>
      <c r="C106" s="61" t="s">
        <v>94</v>
      </c>
      <c r="D106" s="62">
        <v>3</v>
      </c>
      <c r="E106" s="63" t="str">
        <f t="shared" si="75"/>
        <v>Толстого д.3</v>
      </c>
      <c r="F106" s="85" t="s">
        <v>53</v>
      </c>
      <c r="G106" s="62" t="s">
        <v>54</v>
      </c>
      <c r="H106" s="64">
        <v>1956</v>
      </c>
      <c r="I106" s="184" t="s">
        <v>986</v>
      </c>
      <c r="J106" s="910" t="s">
        <v>1037</v>
      </c>
      <c r="K106" s="32" t="s">
        <v>200</v>
      </c>
      <c r="L106" s="32" t="s">
        <v>674</v>
      </c>
      <c r="M106" s="170" t="s">
        <v>222</v>
      </c>
      <c r="N106" s="176" t="s">
        <v>310</v>
      </c>
      <c r="O106" s="176">
        <v>685.3</v>
      </c>
      <c r="P106" s="189">
        <v>685.3</v>
      </c>
      <c r="Q106" s="111">
        <v>43</v>
      </c>
      <c r="R106" s="88">
        <v>40</v>
      </c>
      <c r="S106" s="88">
        <v>40</v>
      </c>
      <c r="T106" s="110">
        <v>40</v>
      </c>
      <c r="U106" s="132">
        <v>25</v>
      </c>
      <c r="V106" s="132">
        <v>50</v>
      </c>
      <c r="W106" s="132">
        <v>50</v>
      </c>
      <c r="X106" s="132">
        <v>40</v>
      </c>
      <c r="Y106" s="132">
        <v>50</v>
      </c>
      <c r="Z106" s="650">
        <v>31219</v>
      </c>
      <c r="AA106" s="596">
        <v>33989</v>
      </c>
      <c r="AB106" s="87">
        <v>3</v>
      </c>
      <c r="AC106" s="88">
        <v>0</v>
      </c>
      <c r="AD106" s="62">
        <v>24</v>
      </c>
      <c r="AE106" s="32">
        <f t="shared" si="76"/>
        <v>24</v>
      </c>
      <c r="AF106" s="640">
        <v>23</v>
      </c>
      <c r="AG106" s="62">
        <v>1</v>
      </c>
      <c r="AH106" s="556">
        <v>31</v>
      </c>
      <c r="AI106" s="598">
        <v>32</v>
      </c>
      <c r="AJ106" s="62">
        <v>3</v>
      </c>
      <c r="AK106" s="608">
        <f t="shared" si="77"/>
        <v>1433.6</v>
      </c>
      <c r="AL106" s="604">
        <f t="shared" si="78"/>
        <v>1321.6</v>
      </c>
      <c r="AM106" s="785">
        <v>1278</v>
      </c>
      <c r="AN106" s="603">
        <v>43.6</v>
      </c>
      <c r="AO106" s="65">
        <v>5.4</v>
      </c>
      <c r="AP106" s="66" t="s">
        <v>56</v>
      </c>
      <c r="AQ106" s="66">
        <v>106.6</v>
      </c>
      <c r="AR106" s="66" t="s">
        <v>56</v>
      </c>
      <c r="AS106" s="67" t="s">
        <v>56</v>
      </c>
      <c r="AT106" s="242">
        <f t="shared" si="79"/>
        <v>112</v>
      </c>
      <c r="AU106" s="242" t="e">
        <f>#REF!</f>
        <v>#REF!</v>
      </c>
      <c r="AV106" s="347" t="s">
        <v>56</v>
      </c>
      <c r="AW106" s="347">
        <v>19.4</v>
      </c>
      <c r="AX106" s="346" t="s">
        <v>56</v>
      </c>
      <c r="AY106" s="347" t="s">
        <v>56</v>
      </c>
      <c r="AZ106" s="346" t="s">
        <v>56</v>
      </c>
      <c r="BA106" s="243" t="e">
        <f t="shared" si="82"/>
        <v>#REF!</v>
      </c>
      <c r="BB106" s="266">
        <v>14</v>
      </c>
      <c r="BC106" s="267">
        <v>245</v>
      </c>
      <c r="BD106" s="268">
        <v>170</v>
      </c>
      <c r="BE106" s="267">
        <v>310</v>
      </c>
      <c r="BF106" s="269">
        <f t="shared" si="80"/>
        <v>739</v>
      </c>
      <c r="BG106" s="68" t="s">
        <v>58</v>
      </c>
      <c r="BH106" s="62">
        <v>1</v>
      </c>
      <c r="BI106" s="104" t="e">
        <f>#REF!</f>
        <v>#REF!</v>
      </c>
      <c r="BJ106" s="62">
        <v>0</v>
      </c>
      <c r="BK106" s="678">
        <f t="shared" si="65"/>
        <v>358.4</v>
      </c>
      <c r="BL106" s="334">
        <f t="shared" si="66"/>
        <v>86.01599999999999</v>
      </c>
      <c r="BM106" s="556" t="s">
        <v>983</v>
      </c>
      <c r="BN106" s="69" t="s">
        <v>59</v>
      </c>
      <c r="BO106" s="68" t="s">
        <v>58</v>
      </c>
      <c r="BP106" s="552">
        <v>0.05858</v>
      </c>
      <c r="BQ106" s="62">
        <v>1</v>
      </c>
      <c r="BR106" s="104" t="e">
        <f>#REF!</f>
        <v>#REF!</v>
      </c>
      <c r="BS106" s="62">
        <v>0</v>
      </c>
      <c r="BT106" s="334">
        <f t="shared" si="67"/>
        <v>8.6016</v>
      </c>
      <c r="BU106" s="334">
        <f t="shared" si="68"/>
        <v>57.343999999999994</v>
      </c>
      <c r="BV106" s="334">
        <f t="shared" si="69"/>
        <v>57.343999999999994</v>
      </c>
      <c r="BW106" s="716"/>
      <c r="BX106" s="715" t="s">
        <v>1067</v>
      </c>
      <c r="BY106" s="720" t="s">
        <v>59</v>
      </c>
      <c r="BZ106" s="60" t="s">
        <v>60</v>
      </c>
      <c r="CA106" s="552">
        <v>0.05782</v>
      </c>
      <c r="CB106" s="62">
        <v>1</v>
      </c>
      <c r="CC106" s="104" t="e">
        <f>#REF!</f>
        <v>#REF!</v>
      </c>
      <c r="CD106" s="104" t="e">
        <f t="shared" si="63"/>
        <v>#REF!</v>
      </c>
      <c r="CE106" s="334">
        <f t="shared" si="70"/>
        <v>8.6016</v>
      </c>
      <c r="CF106" s="334">
        <f t="shared" si="71"/>
        <v>57.343999999999994</v>
      </c>
      <c r="CG106" s="334">
        <f t="shared" si="72"/>
        <v>57.343999999999994</v>
      </c>
      <c r="CH106" s="70" t="s">
        <v>59</v>
      </c>
      <c r="CI106" s="68" t="s">
        <v>60</v>
      </c>
      <c r="CJ106" s="545">
        <f t="shared" si="81"/>
        <v>0.1164</v>
      </c>
      <c r="CK106" s="333">
        <f t="shared" si="73"/>
        <v>71.67999999999999</v>
      </c>
      <c r="CL106" s="313" t="s">
        <v>56</v>
      </c>
      <c r="CM106" s="68" t="s">
        <v>64</v>
      </c>
      <c r="CN106" s="162" t="s">
        <v>56</v>
      </c>
      <c r="CO106" s="162" t="s">
        <v>56</v>
      </c>
      <c r="CP106" s="62">
        <v>0</v>
      </c>
      <c r="CQ106" s="69" t="s">
        <v>73</v>
      </c>
      <c r="CR106" s="135" t="s">
        <v>60</v>
      </c>
      <c r="CS106" s="542">
        <v>2.4</v>
      </c>
      <c r="CT106" s="560">
        <v>0.474</v>
      </c>
      <c r="CU106" s="556"/>
      <c r="CV106" s="135" t="e">
        <f>#REF!</f>
        <v>#REF!</v>
      </c>
      <c r="CW106" s="676">
        <v>1</v>
      </c>
      <c r="CX106" s="33">
        <v>1</v>
      </c>
      <c r="CY106" s="32">
        <v>1</v>
      </c>
      <c r="CZ106" s="32">
        <v>1</v>
      </c>
      <c r="DA106" s="32" t="s">
        <v>486</v>
      </c>
      <c r="DB106" s="724">
        <v>1</v>
      </c>
      <c r="DC106" s="724"/>
      <c r="DD106" s="32">
        <v>1</v>
      </c>
      <c r="DE106" s="40"/>
      <c r="DF106" s="40"/>
      <c r="DG106" s="127"/>
      <c r="DH106" s="115"/>
      <c r="DI106" s="39" t="e">
        <f t="shared" si="61"/>
        <v>#REF!</v>
      </c>
    </row>
    <row r="107" spans="1:113" s="86" customFormat="1" ht="27.75" customHeight="1" thickBot="1">
      <c r="A107" s="129">
        <f t="shared" si="62"/>
        <v>104</v>
      </c>
      <c r="B107" s="40" t="s">
        <v>52</v>
      </c>
      <c r="C107" s="54" t="s">
        <v>94</v>
      </c>
      <c r="D107" s="40">
        <v>5</v>
      </c>
      <c r="E107" s="47" t="str">
        <f t="shared" si="75"/>
        <v>Толстого д.5</v>
      </c>
      <c r="F107" s="47" t="s">
        <v>53</v>
      </c>
      <c r="G107" s="40" t="s">
        <v>54</v>
      </c>
      <c r="H107" s="55">
        <v>1953</v>
      </c>
      <c r="I107" s="186" t="s">
        <v>986</v>
      </c>
      <c r="J107" s="910" t="s">
        <v>1037</v>
      </c>
      <c r="K107" s="32" t="s">
        <v>201</v>
      </c>
      <c r="L107" s="32" t="s">
        <v>675</v>
      </c>
      <c r="M107" s="170" t="s">
        <v>223</v>
      </c>
      <c r="N107" s="176" t="s">
        <v>323</v>
      </c>
      <c r="O107" s="176">
        <v>845.3</v>
      </c>
      <c r="P107" s="190">
        <v>1008.7</v>
      </c>
      <c r="Q107" s="48">
        <v>47</v>
      </c>
      <c r="R107" s="48">
        <v>40</v>
      </c>
      <c r="S107" s="48">
        <v>40</v>
      </c>
      <c r="T107" s="102">
        <v>50</v>
      </c>
      <c r="U107" s="132">
        <v>50</v>
      </c>
      <c r="V107" s="132">
        <v>50</v>
      </c>
      <c r="W107" s="132">
        <v>50</v>
      </c>
      <c r="X107" s="132">
        <v>50</v>
      </c>
      <c r="Y107" s="132">
        <v>50</v>
      </c>
      <c r="Z107" s="650">
        <v>31157</v>
      </c>
      <c r="AA107" s="596">
        <v>34128</v>
      </c>
      <c r="AB107" s="42">
        <v>3</v>
      </c>
      <c r="AC107" s="48">
        <v>0</v>
      </c>
      <c r="AD107" s="40">
        <v>21</v>
      </c>
      <c r="AE107" s="32">
        <f t="shared" si="76"/>
        <v>26</v>
      </c>
      <c r="AF107" s="639">
        <v>18</v>
      </c>
      <c r="AG107" s="40">
        <v>8</v>
      </c>
      <c r="AH107" s="556">
        <v>39</v>
      </c>
      <c r="AI107" s="556">
        <v>38</v>
      </c>
      <c r="AJ107" s="40">
        <v>3</v>
      </c>
      <c r="AK107" s="608">
        <f t="shared" si="77"/>
        <v>2299.8</v>
      </c>
      <c r="AL107" s="605">
        <f t="shared" si="78"/>
        <v>2151.3</v>
      </c>
      <c r="AM107" s="783">
        <v>1297</v>
      </c>
      <c r="AN107" s="167">
        <v>854.3</v>
      </c>
      <c r="AO107" s="45">
        <v>8.3</v>
      </c>
      <c r="AP107" s="45" t="s">
        <v>56</v>
      </c>
      <c r="AQ107" s="45">
        <v>140.2</v>
      </c>
      <c r="AR107" s="45" t="s">
        <v>56</v>
      </c>
      <c r="AS107" s="46" t="s">
        <v>56</v>
      </c>
      <c r="AT107" s="242">
        <f t="shared" si="79"/>
        <v>148.5</v>
      </c>
      <c r="AU107" s="242" t="e">
        <f>#REF!</f>
        <v>#REF!</v>
      </c>
      <c r="AV107" s="347" t="s">
        <v>56</v>
      </c>
      <c r="AW107" s="347" t="s">
        <v>56</v>
      </c>
      <c r="AX107" s="346" t="s">
        <v>56</v>
      </c>
      <c r="AY107" s="347" t="s">
        <v>56</v>
      </c>
      <c r="AZ107" s="346" t="s">
        <v>56</v>
      </c>
      <c r="BA107" s="243" t="e">
        <f t="shared" si="82"/>
        <v>#REF!</v>
      </c>
      <c r="BB107" s="264">
        <v>16</v>
      </c>
      <c r="BC107" s="264">
        <v>180</v>
      </c>
      <c r="BD107" s="265">
        <v>42</v>
      </c>
      <c r="BE107" s="264">
        <v>540</v>
      </c>
      <c r="BF107" s="269">
        <f t="shared" si="80"/>
        <v>778</v>
      </c>
      <c r="BG107" s="40" t="s">
        <v>58</v>
      </c>
      <c r="BH107" s="40">
        <v>1</v>
      </c>
      <c r="BI107" s="104" t="e">
        <f>#REF!</f>
        <v>#REF!</v>
      </c>
      <c r="BJ107" s="40">
        <v>0</v>
      </c>
      <c r="BK107" s="678">
        <f t="shared" si="65"/>
        <v>574.95</v>
      </c>
      <c r="BL107" s="334">
        <f t="shared" si="66"/>
        <v>137.988</v>
      </c>
      <c r="BM107" s="556" t="s">
        <v>983</v>
      </c>
      <c r="BN107" s="40" t="s">
        <v>59</v>
      </c>
      <c r="BO107" s="40" t="s">
        <v>58</v>
      </c>
      <c r="BP107" s="553">
        <v>0.05858</v>
      </c>
      <c r="BQ107" s="40">
        <v>1</v>
      </c>
      <c r="BR107" s="104" t="e">
        <f>#REF!</f>
        <v>#REF!</v>
      </c>
      <c r="BS107" s="40">
        <v>0</v>
      </c>
      <c r="BT107" s="334">
        <f t="shared" si="67"/>
        <v>13.798800000000002</v>
      </c>
      <c r="BU107" s="334">
        <f t="shared" si="68"/>
        <v>91.992</v>
      </c>
      <c r="BV107" s="334">
        <f t="shared" si="69"/>
        <v>91.992</v>
      </c>
      <c r="BW107" s="716"/>
      <c r="BX107" s="715" t="s">
        <v>1067</v>
      </c>
      <c r="BY107" s="38" t="s">
        <v>59</v>
      </c>
      <c r="BZ107" s="40" t="s">
        <v>60</v>
      </c>
      <c r="CA107" s="553">
        <v>0.05782</v>
      </c>
      <c r="CB107" s="40">
        <v>1</v>
      </c>
      <c r="CC107" s="104" t="e">
        <f>#REF!</f>
        <v>#REF!</v>
      </c>
      <c r="CD107" s="104" t="e">
        <f t="shared" si="63"/>
        <v>#REF!</v>
      </c>
      <c r="CE107" s="334">
        <f t="shared" si="70"/>
        <v>13.798800000000002</v>
      </c>
      <c r="CF107" s="334">
        <f t="shared" si="71"/>
        <v>91.992</v>
      </c>
      <c r="CG107" s="334">
        <f t="shared" si="72"/>
        <v>91.992</v>
      </c>
      <c r="CH107" s="40" t="s">
        <v>59</v>
      </c>
      <c r="CI107" s="40" t="s">
        <v>60</v>
      </c>
      <c r="CJ107" s="545">
        <f t="shared" si="81"/>
        <v>0.1164</v>
      </c>
      <c r="CK107" s="333">
        <f t="shared" si="73"/>
        <v>114.99000000000001</v>
      </c>
      <c r="CL107" s="313" t="s">
        <v>56</v>
      </c>
      <c r="CM107" s="57" t="s">
        <v>64</v>
      </c>
      <c r="CN107" s="162" t="s">
        <v>56</v>
      </c>
      <c r="CO107" s="162" t="s">
        <v>56</v>
      </c>
      <c r="CP107" s="40">
        <v>0</v>
      </c>
      <c r="CQ107" s="58" t="s">
        <v>73</v>
      </c>
      <c r="CR107" s="135" t="s">
        <v>60</v>
      </c>
      <c r="CS107" s="542">
        <v>2.4</v>
      </c>
      <c r="CT107" s="561">
        <v>0.474</v>
      </c>
      <c r="CU107" s="556"/>
      <c r="CV107" s="135" t="e">
        <f>#REF!</f>
        <v>#REF!</v>
      </c>
      <c r="CW107" s="676">
        <v>1</v>
      </c>
      <c r="CX107" s="33">
        <v>1</v>
      </c>
      <c r="CY107" s="32">
        <v>1</v>
      </c>
      <c r="CZ107" s="32">
        <v>1</v>
      </c>
      <c r="DA107" s="32" t="s">
        <v>486</v>
      </c>
      <c r="DB107" s="724">
        <v>1</v>
      </c>
      <c r="DC107" s="724"/>
      <c r="DD107" s="32">
        <v>1</v>
      </c>
      <c r="DE107" s="368"/>
      <c r="DF107" s="40"/>
      <c r="DG107" s="127"/>
      <c r="DH107" s="115"/>
      <c r="DI107" s="39" t="e">
        <f t="shared" si="61"/>
        <v>#REF!</v>
      </c>
    </row>
    <row r="108" spans="1:113" s="86" customFormat="1" ht="27.75" customHeight="1" thickBot="1">
      <c r="A108" s="129">
        <f t="shared" si="62"/>
        <v>105</v>
      </c>
      <c r="B108" s="40" t="s">
        <v>52</v>
      </c>
      <c r="C108" s="54" t="s">
        <v>94</v>
      </c>
      <c r="D108" s="40">
        <v>8</v>
      </c>
      <c r="E108" s="47" t="str">
        <f t="shared" si="75"/>
        <v>Толстого д.8</v>
      </c>
      <c r="F108" s="47" t="s">
        <v>53</v>
      </c>
      <c r="G108" s="40" t="s">
        <v>54</v>
      </c>
      <c r="H108" s="55">
        <v>1993</v>
      </c>
      <c r="I108" s="184" t="s">
        <v>988</v>
      </c>
      <c r="J108" s="910" t="s">
        <v>1037</v>
      </c>
      <c r="K108" s="32" t="s">
        <v>202</v>
      </c>
      <c r="L108" s="32" t="s">
        <v>672</v>
      </c>
      <c r="M108" s="170" t="s">
        <v>224</v>
      </c>
      <c r="N108" s="176" t="s">
        <v>311</v>
      </c>
      <c r="O108" s="176">
        <v>1102</v>
      </c>
      <c r="P108" s="187">
        <v>1154.9</v>
      </c>
      <c r="Q108" s="48">
        <v>25</v>
      </c>
      <c r="R108" s="48">
        <v>25</v>
      </c>
      <c r="S108" s="48">
        <v>20</v>
      </c>
      <c r="T108" s="102">
        <v>20</v>
      </c>
      <c r="U108" s="132">
        <v>10</v>
      </c>
      <c r="V108" s="132">
        <v>25</v>
      </c>
      <c r="W108" s="132">
        <v>20</v>
      </c>
      <c r="X108" s="132">
        <v>25</v>
      </c>
      <c r="Y108" s="132">
        <v>40</v>
      </c>
      <c r="Z108" s="650">
        <v>40260</v>
      </c>
      <c r="AA108" s="596">
        <v>34317</v>
      </c>
      <c r="AB108" s="42">
        <v>3</v>
      </c>
      <c r="AC108" s="48">
        <v>3</v>
      </c>
      <c r="AD108" s="40">
        <v>108</v>
      </c>
      <c r="AE108" s="32">
        <f t="shared" si="76"/>
        <v>114</v>
      </c>
      <c r="AF108" s="639">
        <v>108</v>
      </c>
      <c r="AG108" s="40">
        <v>6</v>
      </c>
      <c r="AH108" s="556">
        <v>233</v>
      </c>
      <c r="AI108" s="556">
        <v>237</v>
      </c>
      <c r="AJ108" s="40">
        <v>9</v>
      </c>
      <c r="AK108" s="608">
        <f t="shared" si="77"/>
        <v>7526.2</v>
      </c>
      <c r="AL108" s="605">
        <f t="shared" si="78"/>
        <v>6766.2</v>
      </c>
      <c r="AM108" s="783">
        <v>6112.7</v>
      </c>
      <c r="AN108" s="167">
        <v>653.5</v>
      </c>
      <c r="AO108" s="45">
        <v>7.5</v>
      </c>
      <c r="AP108" s="45" t="s">
        <v>56</v>
      </c>
      <c r="AQ108" s="45">
        <v>752.5</v>
      </c>
      <c r="AR108" s="45" t="s">
        <v>56</v>
      </c>
      <c r="AS108" s="46" t="s">
        <v>56</v>
      </c>
      <c r="AT108" s="242">
        <f t="shared" si="79"/>
        <v>760</v>
      </c>
      <c r="AU108" s="242" t="e">
        <f>#REF!</f>
        <v>#REF!</v>
      </c>
      <c r="AV108" s="347" t="s">
        <v>56</v>
      </c>
      <c r="AW108" s="347">
        <v>25.3</v>
      </c>
      <c r="AX108" s="346" t="s">
        <v>56</v>
      </c>
      <c r="AY108" s="347">
        <v>26.49</v>
      </c>
      <c r="AZ108" s="347">
        <v>8.7</v>
      </c>
      <c r="BA108" s="243" t="e">
        <f t="shared" si="82"/>
        <v>#REF!</v>
      </c>
      <c r="BB108" s="264">
        <v>54</v>
      </c>
      <c r="BC108" s="264">
        <v>570</v>
      </c>
      <c r="BD108" s="265">
        <v>560</v>
      </c>
      <c r="BE108" s="264">
        <v>120</v>
      </c>
      <c r="BF108" s="269">
        <f t="shared" si="80"/>
        <v>1304</v>
      </c>
      <c r="BG108" s="40" t="s">
        <v>58</v>
      </c>
      <c r="BH108" s="40">
        <v>1</v>
      </c>
      <c r="BI108" s="104" t="e">
        <f>#REF!</f>
        <v>#REF!</v>
      </c>
      <c r="BJ108" s="40">
        <v>0</v>
      </c>
      <c r="BK108" s="678">
        <f t="shared" si="65"/>
        <v>1881.55</v>
      </c>
      <c r="BL108" s="334">
        <f t="shared" si="66"/>
        <v>451.57199999999995</v>
      </c>
      <c r="BM108" s="556" t="s">
        <v>983</v>
      </c>
      <c r="BN108" s="40" t="s">
        <v>59</v>
      </c>
      <c r="BO108" s="40" t="s">
        <v>58</v>
      </c>
      <c r="BP108" s="553">
        <v>0.04012</v>
      </c>
      <c r="BQ108" s="40">
        <v>1</v>
      </c>
      <c r="BR108" s="104" t="e">
        <f>#REF!</f>
        <v>#REF!</v>
      </c>
      <c r="BS108" s="40">
        <v>0</v>
      </c>
      <c r="BT108" s="334">
        <f t="shared" si="67"/>
        <v>45.1572</v>
      </c>
      <c r="BU108" s="334">
        <f t="shared" si="68"/>
        <v>301.048</v>
      </c>
      <c r="BV108" s="334">
        <f t="shared" si="69"/>
        <v>301.048</v>
      </c>
      <c r="BW108" s="715" t="s">
        <v>1067</v>
      </c>
      <c r="BX108" s="716"/>
      <c r="BY108" s="38" t="s">
        <v>59</v>
      </c>
      <c r="BZ108" s="40" t="s">
        <v>60</v>
      </c>
      <c r="CA108" s="553">
        <v>0.03934</v>
      </c>
      <c r="CB108" s="40">
        <v>1</v>
      </c>
      <c r="CC108" s="104" t="e">
        <f>#REF!</f>
        <v>#REF!</v>
      </c>
      <c r="CD108" s="104" t="e">
        <f t="shared" si="63"/>
        <v>#REF!</v>
      </c>
      <c r="CE108" s="334">
        <f t="shared" si="70"/>
        <v>45.1572</v>
      </c>
      <c r="CF108" s="334">
        <f t="shared" si="71"/>
        <v>301.048</v>
      </c>
      <c r="CG108" s="334">
        <f t="shared" si="72"/>
        <v>301.048</v>
      </c>
      <c r="CH108" s="40" t="s">
        <v>62</v>
      </c>
      <c r="CI108" s="40" t="s">
        <v>60</v>
      </c>
      <c r="CJ108" s="545">
        <f t="shared" si="81"/>
        <v>0.07946</v>
      </c>
      <c r="CK108" s="333">
        <f t="shared" si="73"/>
        <v>376.31</v>
      </c>
      <c r="CL108" s="506">
        <f>0.03*AK108</f>
        <v>225.78599999999997</v>
      </c>
      <c r="CM108" s="57" t="s">
        <v>64</v>
      </c>
      <c r="CN108" s="162" t="s">
        <v>56</v>
      </c>
      <c r="CO108" s="162" t="s">
        <v>56</v>
      </c>
      <c r="CP108" s="40">
        <v>0</v>
      </c>
      <c r="CQ108" s="58" t="s">
        <v>73</v>
      </c>
      <c r="CR108" s="135" t="s">
        <v>60</v>
      </c>
      <c r="CS108" s="542">
        <v>5.65</v>
      </c>
      <c r="CT108" s="560">
        <v>1.786</v>
      </c>
      <c r="CU108" s="556"/>
      <c r="CV108" s="135" t="e">
        <f>#REF!</f>
        <v>#REF!</v>
      </c>
      <c r="CW108" s="676">
        <v>1</v>
      </c>
      <c r="CX108" s="33">
        <v>1</v>
      </c>
      <c r="CY108" s="32">
        <v>1</v>
      </c>
      <c r="CZ108" s="32">
        <v>1</v>
      </c>
      <c r="DA108" s="32" t="s">
        <v>486</v>
      </c>
      <c r="DB108" s="724"/>
      <c r="DC108" s="724">
        <v>1</v>
      </c>
      <c r="DD108" s="32"/>
      <c r="DE108" s="127">
        <v>1</v>
      </c>
      <c r="DF108" s="40"/>
      <c r="DG108" s="127"/>
      <c r="DH108" s="127"/>
      <c r="DI108" s="39" t="e">
        <f t="shared" si="61"/>
        <v>#REF!</v>
      </c>
    </row>
    <row r="109" spans="1:113" s="86" customFormat="1" ht="27.75" customHeight="1" thickBot="1">
      <c r="A109" s="461">
        <f t="shared" si="62"/>
        <v>106</v>
      </c>
      <c r="B109" s="62" t="s">
        <v>52</v>
      </c>
      <c r="C109" s="61" t="s">
        <v>95</v>
      </c>
      <c r="D109" s="62">
        <v>30</v>
      </c>
      <c r="E109" s="63" t="str">
        <f t="shared" si="75"/>
        <v>Уфимская д.30</v>
      </c>
      <c r="F109" s="63" t="s">
        <v>53</v>
      </c>
      <c r="G109" s="62" t="s">
        <v>54</v>
      </c>
      <c r="H109" s="64">
        <v>1993</v>
      </c>
      <c r="I109" s="186" t="s">
        <v>988</v>
      </c>
      <c r="J109" s="32" t="s">
        <v>1037</v>
      </c>
      <c r="K109" s="393" t="s">
        <v>204</v>
      </c>
      <c r="L109" s="393" t="s">
        <v>670</v>
      </c>
      <c r="M109" s="462" t="s">
        <v>226</v>
      </c>
      <c r="N109" s="666" t="s">
        <v>1002</v>
      </c>
      <c r="O109" s="667">
        <v>3539</v>
      </c>
      <c r="P109" s="190">
        <v>927</v>
      </c>
      <c r="Q109" s="88">
        <v>33</v>
      </c>
      <c r="R109" s="88">
        <v>35</v>
      </c>
      <c r="S109" s="88">
        <v>30</v>
      </c>
      <c r="T109" s="110">
        <v>35</v>
      </c>
      <c r="U109" s="110">
        <v>30</v>
      </c>
      <c r="V109" s="110">
        <v>25</v>
      </c>
      <c r="W109" s="110">
        <v>40</v>
      </c>
      <c r="X109" s="110">
        <v>25</v>
      </c>
      <c r="Y109" s="110">
        <v>40</v>
      </c>
      <c r="Z109" s="650">
        <v>41387</v>
      </c>
      <c r="AA109" s="596">
        <v>34625</v>
      </c>
      <c r="AB109" s="87">
        <v>6</v>
      </c>
      <c r="AC109" s="88">
        <v>0</v>
      </c>
      <c r="AD109" s="62">
        <v>60</v>
      </c>
      <c r="AE109" s="32">
        <f t="shared" si="76"/>
        <v>60</v>
      </c>
      <c r="AF109" s="640">
        <v>60</v>
      </c>
      <c r="AG109" s="62">
        <v>0</v>
      </c>
      <c r="AH109" s="556">
        <v>131</v>
      </c>
      <c r="AI109" s="598">
        <v>137</v>
      </c>
      <c r="AJ109" s="62">
        <v>5</v>
      </c>
      <c r="AK109" s="607">
        <f t="shared" si="77"/>
        <v>4017.7</v>
      </c>
      <c r="AL109" s="606">
        <f t="shared" si="78"/>
        <v>3463.7</v>
      </c>
      <c r="AM109" s="785">
        <f>3466.1-2.4</f>
        <v>3463.7</v>
      </c>
      <c r="AN109" s="602">
        <v>0</v>
      </c>
      <c r="AO109" s="66">
        <v>13.1</v>
      </c>
      <c r="AP109" s="66" t="s">
        <v>56</v>
      </c>
      <c r="AQ109" s="66">
        <v>540.9</v>
      </c>
      <c r="AR109" s="66" t="s">
        <v>56</v>
      </c>
      <c r="AS109" s="67" t="s">
        <v>56</v>
      </c>
      <c r="AT109" s="242">
        <f t="shared" si="79"/>
        <v>554</v>
      </c>
      <c r="AU109" s="242" t="e">
        <f>#REF!</f>
        <v>#REF!</v>
      </c>
      <c r="AV109" s="463" t="s">
        <v>56</v>
      </c>
      <c r="AW109" s="463">
        <v>29.5</v>
      </c>
      <c r="AX109" s="464" t="s">
        <v>56</v>
      </c>
      <c r="AY109" s="463" t="s">
        <v>56</v>
      </c>
      <c r="AZ109" s="464" t="s">
        <v>56</v>
      </c>
      <c r="BA109" s="243" t="e">
        <f t="shared" si="82"/>
        <v>#REF!</v>
      </c>
      <c r="BB109" s="267">
        <v>96</v>
      </c>
      <c r="BC109" s="267">
        <v>450</v>
      </c>
      <c r="BD109" s="268">
        <v>225</v>
      </c>
      <c r="BE109" s="267">
        <v>700</v>
      </c>
      <c r="BF109" s="269">
        <f t="shared" si="80"/>
        <v>1471</v>
      </c>
      <c r="BG109" s="62" t="s">
        <v>58</v>
      </c>
      <c r="BH109" s="62">
        <v>1</v>
      </c>
      <c r="BI109" s="104" t="e">
        <f>#REF!</f>
        <v>#REF!</v>
      </c>
      <c r="BJ109" s="62">
        <v>0</v>
      </c>
      <c r="BK109" s="679">
        <f t="shared" si="65"/>
        <v>1004.425</v>
      </c>
      <c r="BL109" s="465">
        <f t="shared" si="66"/>
        <v>241.06199999999998</v>
      </c>
      <c r="BM109" s="598" t="s">
        <v>984</v>
      </c>
      <c r="BN109" s="62" t="s">
        <v>59</v>
      </c>
      <c r="BO109" s="62" t="s">
        <v>58</v>
      </c>
      <c r="BP109" s="554">
        <v>0.05858</v>
      </c>
      <c r="BQ109" s="62">
        <v>1</v>
      </c>
      <c r="BR109" s="104" t="e">
        <f>#REF!</f>
        <v>#REF!</v>
      </c>
      <c r="BS109" s="62">
        <v>0</v>
      </c>
      <c r="BT109" s="465">
        <f t="shared" si="67"/>
        <v>24.1062</v>
      </c>
      <c r="BU109" s="465">
        <f t="shared" si="68"/>
        <v>160.708</v>
      </c>
      <c r="BV109" s="465">
        <f t="shared" si="69"/>
        <v>160.708</v>
      </c>
      <c r="BW109" s="715" t="s">
        <v>1067</v>
      </c>
      <c r="BX109" s="716"/>
      <c r="BY109" s="60" t="s">
        <v>59</v>
      </c>
      <c r="BZ109" s="62" t="s">
        <v>60</v>
      </c>
      <c r="CA109" s="554">
        <v>0.05782</v>
      </c>
      <c r="CB109" s="62">
        <v>1</v>
      </c>
      <c r="CC109" s="104" t="e">
        <f>#REF!</f>
        <v>#REF!</v>
      </c>
      <c r="CD109" s="104" t="e">
        <f t="shared" si="63"/>
        <v>#REF!</v>
      </c>
      <c r="CE109" s="465">
        <f t="shared" si="70"/>
        <v>24.1062</v>
      </c>
      <c r="CF109" s="465">
        <f t="shared" si="71"/>
        <v>160.708</v>
      </c>
      <c r="CG109" s="465">
        <f t="shared" si="72"/>
        <v>160.708</v>
      </c>
      <c r="CH109" s="62" t="s">
        <v>62</v>
      </c>
      <c r="CI109" s="62" t="s">
        <v>60</v>
      </c>
      <c r="CJ109" s="545">
        <f t="shared" si="81"/>
        <v>0.1164</v>
      </c>
      <c r="CK109" s="466">
        <f t="shared" si="73"/>
        <v>200.885</v>
      </c>
      <c r="CL109" s="508">
        <f>0.03*AK109</f>
        <v>120.53099999999999</v>
      </c>
      <c r="CM109" s="68" t="s">
        <v>60</v>
      </c>
      <c r="CN109" s="60">
        <v>1995</v>
      </c>
      <c r="CO109" s="60">
        <v>357</v>
      </c>
      <c r="CP109" s="62">
        <v>0</v>
      </c>
      <c r="CQ109" s="69" t="s">
        <v>61</v>
      </c>
      <c r="CR109" s="140" t="s">
        <v>60</v>
      </c>
      <c r="CS109" s="543">
        <v>2.4</v>
      </c>
      <c r="CT109" s="560">
        <v>0.474</v>
      </c>
      <c r="CU109" s="556"/>
      <c r="CV109" s="135" t="e">
        <f>#REF!</f>
        <v>#REF!</v>
      </c>
      <c r="CW109" s="677">
        <v>1</v>
      </c>
      <c r="CX109" s="617">
        <v>1</v>
      </c>
      <c r="CY109" s="32">
        <v>1</v>
      </c>
      <c r="CZ109" s="32">
        <v>1</v>
      </c>
      <c r="DA109" s="32" t="s">
        <v>486</v>
      </c>
      <c r="DB109" s="724">
        <v>1</v>
      </c>
      <c r="DC109" s="724"/>
      <c r="DD109" s="32"/>
      <c r="DE109" s="127">
        <v>1</v>
      </c>
      <c r="DF109" s="40"/>
      <c r="DG109" s="127"/>
      <c r="DH109" s="127"/>
      <c r="DI109" s="39" t="e">
        <f t="shared" si="61"/>
        <v>#REF!</v>
      </c>
    </row>
    <row r="110" spans="1:113" s="71" customFormat="1" ht="27.75" customHeight="1" thickBot="1">
      <c r="A110" s="467"/>
      <c r="B110" s="468"/>
      <c r="C110" s="469" t="s">
        <v>96</v>
      </c>
      <c r="D110" s="469"/>
      <c r="E110" s="470"/>
      <c r="F110" s="470"/>
      <c r="G110" s="469"/>
      <c r="H110" s="469"/>
      <c r="I110" s="469"/>
      <c r="J110" s="469"/>
      <c r="K110" s="469"/>
      <c r="L110" s="471"/>
      <c r="M110" s="469"/>
      <c r="N110" s="469"/>
      <c r="O110" s="469"/>
      <c r="P110" s="472"/>
      <c r="Q110" s="467"/>
      <c r="R110" s="469"/>
      <c r="S110" s="469"/>
      <c r="T110" s="469"/>
      <c r="U110" s="469"/>
      <c r="V110" s="469"/>
      <c r="W110" s="469"/>
      <c r="X110" s="469"/>
      <c r="Y110" s="469"/>
      <c r="Z110" s="649"/>
      <c r="AA110" s="594"/>
      <c r="AB110" s="469">
        <f aca="true" t="shared" si="83" ref="AB110:AI110">SUM(AB4:AB109)</f>
        <v>399</v>
      </c>
      <c r="AC110" s="469">
        <f t="shared" si="83"/>
        <v>24</v>
      </c>
      <c r="AD110" s="469">
        <f t="shared" si="83"/>
        <v>6154</v>
      </c>
      <c r="AE110" s="641">
        <f t="shared" si="83"/>
        <v>6348</v>
      </c>
      <c r="AF110" s="641">
        <f t="shared" si="83"/>
        <v>6135</v>
      </c>
      <c r="AG110" s="642">
        <f t="shared" si="83"/>
        <v>213</v>
      </c>
      <c r="AH110" s="642">
        <f t="shared" si="83"/>
        <v>10904</v>
      </c>
      <c r="AI110" s="642">
        <f t="shared" si="83"/>
        <v>10558</v>
      </c>
      <c r="AJ110" s="474"/>
      <c r="AK110" s="469">
        <f aca="true" t="shared" si="84" ref="AK110:BF110">SUM(AK4:AK109)</f>
        <v>356963.29999999993</v>
      </c>
      <c r="AL110" s="469">
        <f>SUM(AL4:AL109)</f>
        <v>326952.4</v>
      </c>
      <c r="AM110" s="469">
        <f t="shared" si="84"/>
        <v>299632.3</v>
      </c>
      <c r="AN110" s="469">
        <f t="shared" si="84"/>
        <v>27320.1</v>
      </c>
      <c r="AO110" s="469">
        <f t="shared" si="84"/>
        <v>981.4000000000002</v>
      </c>
      <c r="AP110" s="469">
        <f t="shared" si="84"/>
        <v>914.0000000000001</v>
      </c>
      <c r="AQ110" s="469">
        <f t="shared" si="84"/>
        <v>28062.499999999993</v>
      </c>
      <c r="AR110" s="469">
        <f t="shared" si="84"/>
        <v>53</v>
      </c>
      <c r="AS110" s="469">
        <f t="shared" si="84"/>
        <v>0</v>
      </c>
      <c r="AT110" s="469">
        <f t="shared" si="84"/>
        <v>30010.899999999998</v>
      </c>
      <c r="AU110" s="469" t="e">
        <f t="shared" si="84"/>
        <v>#REF!</v>
      </c>
      <c r="AV110" s="469">
        <f t="shared" si="84"/>
        <v>160.16000000000003</v>
      </c>
      <c r="AW110" s="469">
        <f t="shared" si="84"/>
        <v>2220.839999999999</v>
      </c>
      <c r="AX110" s="469">
        <f t="shared" si="84"/>
        <v>0</v>
      </c>
      <c r="AY110" s="469">
        <f t="shared" si="84"/>
        <v>210.3</v>
      </c>
      <c r="AZ110" s="469">
        <f t="shared" si="84"/>
        <v>63.8</v>
      </c>
      <c r="BA110" s="469" t="e">
        <f t="shared" si="84"/>
        <v>#REF!</v>
      </c>
      <c r="BB110" s="469">
        <f t="shared" si="84"/>
        <v>5837.86</v>
      </c>
      <c r="BC110" s="469">
        <f t="shared" si="84"/>
        <v>42110.5</v>
      </c>
      <c r="BD110" s="469">
        <f t="shared" si="84"/>
        <v>20388</v>
      </c>
      <c r="BE110" s="469">
        <f t="shared" si="84"/>
        <v>65995.9</v>
      </c>
      <c r="BF110" s="469">
        <f t="shared" si="84"/>
        <v>134332.26</v>
      </c>
      <c r="BG110" s="467"/>
      <c r="BH110" s="469">
        <f>SUM(BH4:BH109)</f>
        <v>115</v>
      </c>
      <c r="BI110" s="469" t="e">
        <f>SUM(BI4:BI109)</f>
        <v>#REF!</v>
      </c>
      <c r="BJ110" s="469">
        <f>SUM(BJ4:BJ109)</f>
        <v>61</v>
      </c>
      <c r="BK110" s="475"/>
      <c r="BL110" s="475"/>
      <c r="BM110" s="475"/>
      <c r="BN110" s="473"/>
      <c r="BO110" s="476"/>
      <c r="BP110" s="559">
        <f aca="true" t="shared" si="85" ref="BP110:BV110">SUM(BP4:BP109)</f>
        <v>5.987400000000005</v>
      </c>
      <c r="BQ110" s="469">
        <f t="shared" si="85"/>
        <v>115</v>
      </c>
      <c r="BR110" s="469" t="e">
        <f t="shared" si="85"/>
        <v>#REF!</v>
      </c>
      <c r="BS110" s="469">
        <f t="shared" si="85"/>
        <v>62</v>
      </c>
      <c r="BT110" s="477">
        <f t="shared" si="85"/>
        <v>2127.4950000000003</v>
      </c>
      <c r="BU110" s="477">
        <f t="shared" si="85"/>
        <v>14183.300000000005</v>
      </c>
      <c r="BV110" s="477">
        <f t="shared" si="85"/>
        <v>14183.300000000005</v>
      </c>
      <c r="BW110" s="714"/>
      <c r="BX110" s="714"/>
      <c r="BY110" s="478"/>
      <c r="BZ110" s="479"/>
      <c r="CA110" s="559">
        <f aca="true" t="shared" si="86" ref="CA110:CG110">SUM(CA4:CA109)</f>
        <v>5.896420000000011</v>
      </c>
      <c r="CB110" s="469">
        <f t="shared" si="86"/>
        <v>108</v>
      </c>
      <c r="CC110" s="469" t="e">
        <f t="shared" si="86"/>
        <v>#REF!</v>
      </c>
      <c r="CD110" s="469" t="e">
        <f t="shared" si="86"/>
        <v>#REF!</v>
      </c>
      <c r="CE110" s="477">
        <f t="shared" si="86"/>
        <v>2127.4950000000003</v>
      </c>
      <c r="CF110" s="477">
        <f t="shared" si="86"/>
        <v>14183.300000000005</v>
      </c>
      <c r="CG110" s="477">
        <f t="shared" si="86"/>
        <v>14183.300000000005</v>
      </c>
      <c r="CH110" s="480"/>
      <c r="CI110" s="476"/>
      <c r="CJ110" s="559">
        <f>SUM(CJ4:CJ109)</f>
        <v>11.883819999999998</v>
      </c>
      <c r="CK110" s="559">
        <f>SUM(CK4:CK109)</f>
        <v>17729.12500000001</v>
      </c>
      <c r="CL110" s="559">
        <f>SUM(CL4:CL109)</f>
        <v>3440.0249999999996</v>
      </c>
      <c r="CM110" s="476"/>
      <c r="CN110" s="479"/>
      <c r="CO110" s="479"/>
      <c r="CP110" s="469">
        <f>SUM(CP4:CP109)</f>
        <v>0</v>
      </c>
      <c r="CQ110" s="478"/>
      <c r="CR110" s="479"/>
      <c r="CS110" s="479">
        <f>SUM(CS4:CS109)</f>
        <v>330.03</v>
      </c>
      <c r="CT110" s="555"/>
      <c r="CU110" s="469"/>
      <c r="CV110" s="469" t="e">
        <f>SUM(CV4:CV109)</f>
        <v>#REF!</v>
      </c>
      <c r="CW110" s="469">
        <f>SUM(CW4:CW109)</f>
        <v>133</v>
      </c>
      <c r="CX110" s="475">
        <f>SUM(CX4:CX109)</f>
        <v>133</v>
      </c>
      <c r="CY110" s="194">
        <f>SUM(CY4:CY109)</f>
        <v>106</v>
      </c>
      <c r="CZ110" s="194">
        <f>SUM(CZ4:CZ109)</f>
        <v>106</v>
      </c>
      <c r="DA110" s="194"/>
      <c r="DB110" s="645">
        <f>SUM(DB4:DB109)</f>
        <v>95</v>
      </c>
      <c r="DC110" s="645">
        <f>SUM(DC4:DC109)</f>
        <v>10</v>
      </c>
      <c r="DD110" s="645">
        <f>SUM(DD4:DD109)</f>
        <v>85</v>
      </c>
      <c r="DE110" s="645">
        <f>SUM(DE4:DE109)</f>
        <v>21</v>
      </c>
      <c r="DF110" s="645">
        <f>SUM(DF4:DF109)</f>
        <v>0</v>
      </c>
      <c r="DG110" s="645">
        <v>53</v>
      </c>
      <c r="DH110" s="645"/>
      <c r="DI110" s="194"/>
    </row>
    <row r="111" spans="1:112" s="73" customFormat="1" ht="27.75" customHeight="1" thickBot="1">
      <c r="A111" s="72"/>
      <c r="F111" s="74"/>
      <c r="L111" s="91"/>
      <c r="O111" s="72"/>
      <c r="P111" s="275"/>
      <c r="Q111" s="72"/>
      <c r="AK111" s="147"/>
      <c r="AL111" s="147"/>
      <c r="AM111" s="147"/>
      <c r="AN111" s="147"/>
      <c r="AO111" s="75"/>
      <c r="AP111" s="75"/>
      <c r="AQ111" s="75"/>
      <c r="AR111" s="75"/>
      <c r="AS111" s="75"/>
      <c r="AT111" s="75"/>
      <c r="AU111" s="75"/>
      <c r="AV111" s="75"/>
      <c r="AW111" s="75"/>
      <c r="AX111" s="75"/>
      <c r="AY111" s="75"/>
      <c r="AZ111" s="75"/>
      <c r="BA111" s="76"/>
      <c r="BF111" s="77"/>
      <c r="BO111" s="78"/>
      <c r="BP111" s="78"/>
      <c r="BQ111" s="78"/>
      <c r="BR111" s="78"/>
      <c r="BS111" s="78"/>
      <c r="BT111" s="78"/>
      <c r="BU111" s="78"/>
      <c r="BV111" s="78"/>
      <c r="BW111" s="78"/>
      <c r="BX111" s="78"/>
      <c r="BY111" s="78"/>
      <c r="BZ111" s="78"/>
      <c r="CA111" s="78"/>
      <c r="CB111" s="78"/>
      <c r="CC111" s="78"/>
      <c r="CD111" s="78"/>
      <c r="CE111" s="78"/>
      <c r="CF111" s="78"/>
      <c r="CG111" s="78"/>
      <c r="CH111" s="78"/>
      <c r="CI111" s="78"/>
      <c r="CJ111" s="78"/>
      <c r="CK111" s="78"/>
      <c r="CL111" s="78"/>
      <c r="CM111" s="78"/>
      <c r="CN111" s="78"/>
      <c r="CO111" s="78"/>
      <c r="CP111" s="78"/>
      <c r="CQ111" s="78"/>
      <c r="CR111" s="78"/>
      <c r="CS111" s="78"/>
      <c r="CT111" s="78"/>
      <c r="CU111" s="78"/>
      <c r="CV111" s="78"/>
      <c r="CW111" s="78"/>
      <c r="CX111" s="78"/>
      <c r="DE111" s="78"/>
      <c r="DH111" s="78"/>
    </row>
    <row r="112" spans="1:112" s="73" customFormat="1" ht="27.75" customHeight="1">
      <c r="A112" s="75" t="s">
        <v>97</v>
      </c>
      <c r="E112" s="79" t="s">
        <v>98</v>
      </c>
      <c r="F112" s="80" t="s">
        <v>99</v>
      </c>
      <c r="H112" s="79"/>
      <c r="I112" s="79"/>
      <c r="J112" s="79"/>
      <c r="K112" s="79"/>
      <c r="M112" s="79"/>
      <c r="N112" s="79"/>
      <c r="O112" s="79"/>
      <c r="Q112" s="79"/>
      <c r="S112" s="79"/>
      <c r="T112" s="79"/>
      <c r="U112" s="79"/>
      <c r="V112" s="79"/>
      <c r="W112" s="79"/>
      <c r="X112" s="79"/>
      <c r="Y112" s="79"/>
      <c r="Z112" s="79"/>
      <c r="AA112" s="79"/>
      <c r="AB112" s="79"/>
      <c r="AC112" s="79"/>
      <c r="AD112" s="75"/>
      <c r="AE112" s="75"/>
      <c r="AF112" s="75"/>
      <c r="AG112" s="75"/>
      <c r="AL112" s="147"/>
      <c r="AM112" s="147"/>
      <c r="AN112" s="147"/>
      <c r="AP112" s="75"/>
      <c r="AQ112" s="75"/>
      <c r="BF112" s="77"/>
      <c r="BO112" s="78"/>
      <c r="BP112" s="78"/>
      <c r="BQ112" s="78"/>
      <c r="BR112" s="78"/>
      <c r="BS112" s="78"/>
      <c r="BT112" s="78"/>
      <c r="BU112" s="78"/>
      <c r="BV112" s="78"/>
      <c r="BW112" s="78"/>
      <c r="BX112" s="78"/>
      <c r="BY112" s="78"/>
      <c r="BZ112" s="78"/>
      <c r="CA112" s="78"/>
      <c r="CB112" s="78"/>
      <c r="CC112" s="78"/>
      <c r="CD112" s="78"/>
      <c r="CE112" s="78"/>
      <c r="CF112" s="78"/>
      <c r="CG112" s="78"/>
      <c r="CH112" s="78"/>
      <c r="CI112" s="78"/>
      <c r="CJ112" s="78"/>
      <c r="CK112" s="78"/>
      <c r="CL112" s="78"/>
      <c r="CM112" s="78"/>
      <c r="CN112" s="78"/>
      <c r="CO112" s="78"/>
      <c r="CP112" s="78"/>
      <c r="CQ112" s="78"/>
      <c r="CR112" s="78"/>
      <c r="CS112" s="78"/>
      <c r="CT112" s="78"/>
      <c r="CU112" s="78"/>
      <c r="CV112" s="78"/>
      <c r="CW112" s="78"/>
      <c r="CX112" s="78"/>
      <c r="DE112" s="78"/>
      <c r="DH112" s="78"/>
    </row>
    <row r="113" spans="1:112" s="73" customFormat="1" ht="27.75" customHeight="1">
      <c r="A113" s="75"/>
      <c r="F113" s="80"/>
      <c r="H113" s="75"/>
      <c r="I113" s="75"/>
      <c r="J113" s="75"/>
      <c r="K113" s="75"/>
      <c r="L113" s="79"/>
      <c r="M113" s="75"/>
      <c r="N113" s="75"/>
      <c r="O113" s="75"/>
      <c r="P113" s="79"/>
      <c r="Q113" s="75"/>
      <c r="S113" s="75"/>
      <c r="T113" s="75"/>
      <c r="U113" s="75"/>
      <c r="V113" s="75"/>
      <c r="W113" s="75"/>
      <c r="X113" s="75"/>
      <c r="Y113" s="75"/>
      <c r="Z113" s="75"/>
      <c r="AA113" s="75"/>
      <c r="AB113" s="75"/>
      <c r="AC113" s="75"/>
      <c r="AD113" s="75"/>
      <c r="AE113" s="75"/>
      <c r="AF113" s="75"/>
      <c r="AG113" s="75"/>
      <c r="AL113" s="147"/>
      <c r="AM113" s="147"/>
      <c r="AN113" s="147"/>
      <c r="AP113" s="75"/>
      <c r="AQ113" s="75"/>
      <c r="BF113" s="77"/>
      <c r="BO113" s="78"/>
      <c r="BP113" s="78"/>
      <c r="BQ113" s="78"/>
      <c r="BR113" s="78"/>
      <c r="BS113" s="78"/>
      <c r="BT113" s="78"/>
      <c r="BU113" s="78"/>
      <c r="BV113" s="78"/>
      <c r="BW113" s="78"/>
      <c r="BX113" s="78"/>
      <c r="BY113" s="78"/>
      <c r="BZ113" s="78"/>
      <c r="CA113" s="78"/>
      <c r="CB113" s="78"/>
      <c r="CC113" s="78"/>
      <c r="CD113" s="78"/>
      <c r="CE113" s="78"/>
      <c r="CF113" s="78"/>
      <c r="CG113" s="78"/>
      <c r="CH113" s="78"/>
      <c r="CI113" s="78"/>
      <c r="CJ113" s="78"/>
      <c r="CK113" s="78"/>
      <c r="CL113" s="78"/>
      <c r="CM113" s="78"/>
      <c r="CN113" s="78"/>
      <c r="CO113" s="78"/>
      <c r="CP113" s="78"/>
      <c r="CQ113" s="78"/>
      <c r="CR113" s="78"/>
      <c r="CS113" s="78"/>
      <c r="CT113" s="78"/>
      <c r="CU113" s="78"/>
      <c r="CV113" s="78"/>
      <c r="CW113" s="78"/>
      <c r="CX113" s="78"/>
      <c r="DE113" s="78"/>
      <c r="DH113" s="78"/>
    </row>
    <row r="114" spans="1:112" s="73" customFormat="1" ht="27.75" customHeight="1">
      <c r="A114" s="75" t="s">
        <v>100</v>
      </c>
      <c r="E114" s="79" t="s">
        <v>98</v>
      </c>
      <c r="F114" s="80" t="s">
        <v>101</v>
      </c>
      <c r="H114" s="79"/>
      <c r="I114" s="79"/>
      <c r="J114" s="79"/>
      <c r="K114" s="79"/>
      <c r="L114" s="75"/>
      <c r="M114" s="79"/>
      <c r="N114" s="79"/>
      <c r="O114" s="79"/>
      <c r="P114" s="75"/>
      <c r="Q114" s="79"/>
      <c r="S114" s="79"/>
      <c r="T114" s="79"/>
      <c r="U114" s="79"/>
      <c r="V114" s="79"/>
      <c r="W114" s="79"/>
      <c r="X114" s="79"/>
      <c r="Y114" s="79"/>
      <c r="Z114" s="79"/>
      <c r="AA114" s="79"/>
      <c r="AB114" s="79"/>
      <c r="AC114" s="79"/>
      <c r="AD114" s="75"/>
      <c r="AE114" s="75"/>
      <c r="AF114" s="75"/>
      <c r="AG114" s="75"/>
      <c r="AL114" s="147"/>
      <c r="AM114" s="147"/>
      <c r="AN114" s="147"/>
      <c r="AP114" s="75"/>
      <c r="AQ114" s="75"/>
      <c r="BF114" s="77"/>
      <c r="BO114" s="78"/>
      <c r="BP114" s="78"/>
      <c r="BQ114" s="78"/>
      <c r="BR114" s="78"/>
      <c r="BS114" s="78"/>
      <c r="BT114" s="78"/>
      <c r="BU114" s="78"/>
      <c r="BV114" s="78"/>
      <c r="BW114" s="78"/>
      <c r="BX114" s="78"/>
      <c r="BY114" s="78"/>
      <c r="BZ114" s="78"/>
      <c r="CA114" s="78"/>
      <c r="CB114" s="78"/>
      <c r="CC114" s="78"/>
      <c r="CD114" s="78"/>
      <c r="CE114" s="78"/>
      <c r="CF114" s="78"/>
      <c r="CG114" s="78"/>
      <c r="CH114" s="78"/>
      <c r="CI114" s="78"/>
      <c r="CJ114" s="78"/>
      <c r="CK114" s="78"/>
      <c r="CL114" s="78"/>
      <c r="CM114" s="78"/>
      <c r="CN114" s="78"/>
      <c r="CO114" s="78"/>
      <c r="CP114" s="78"/>
      <c r="CQ114" s="78"/>
      <c r="CR114" s="78"/>
      <c r="CS114" s="78"/>
      <c r="CT114" s="78"/>
      <c r="CU114" s="78"/>
      <c r="CV114" s="78"/>
      <c r="CW114" s="78"/>
      <c r="CX114" s="78"/>
      <c r="DE114" s="78"/>
      <c r="DH114" s="78"/>
    </row>
    <row r="115" spans="1:112" s="73" customFormat="1" ht="27.75" customHeight="1">
      <c r="A115" s="72"/>
      <c r="F115" s="74"/>
      <c r="L115" s="79"/>
      <c r="P115" s="79"/>
      <c r="AL115" s="147"/>
      <c r="AM115" s="147"/>
      <c r="AN115" s="147"/>
      <c r="AO115" s="75"/>
      <c r="AP115" s="75"/>
      <c r="AQ115" s="75"/>
      <c r="AR115" s="75"/>
      <c r="AS115" s="75"/>
      <c r="AT115" s="75"/>
      <c r="AU115" s="75"/>
      <c r="AV115" s="75"/>
      <c r="AW115" s="75"/>
      <c r="AX115" s="75"/>
      <c r="AY115" s="75"/>
      <c r="AZ115" s="75"/>
      <c r="BA115" s="76"/>
      <c r="BF115" s="77"/>
      <c r="BO115" s="78"/>
      <c r="BP115" s="78"/>
      <c r="BQ115" s="78"/>
      <c r="BR115" s="78"/>
      <c r="BS115" s="78"/>
      <c r="BT115" s="78"/>
      <c r="BU115" s="78"/>
      <c r="BV115" s="78"/>
      <c r="BW115" s="78"/>
      <c r="BX115" s="78"/>
      <c r="BY115" s="78"/>
      <c r="BZ115" s="78"/>
      <c r="CA115" s="78"/>
      <c r="CB115" s="78"/>
      <c r="CC115" s="78"/>
      <c r="CD115" s="78"/>
      <c r="CE115" s="78"/>
      <c r="CF115" s="78"/>
      <c r="CG115" s="78"/>
      <c r="CH115" s="78"/>
      <c r="CI115" s="78"/>
      <c r="CJ115" s="78"/>
      <c r="CK115" s="78"/>
      <c r="CL115" s="78"/>
      <c r="CM115" s="78"/>
      <c r="CN115" s="78"/>
      <c r="CO115" s="78"/>
      <c r="CP115" s="78"/>
      <c r="CQ115" s="78"/>
      <c r="CR115" s="78"/>
      <c r="CS115" s="78"/>
      <c r="CT115" s="78"/>
      <c r="CU115" s="78"/>
      <c r="CV115" s="78"/>
      <c r="CW115" s="78"/>
      <c r="CX115" s="78"/>
      <c r="DE115" s="78"/>
      <c r="DH115" s="78"/>
    </row>
    <row r="116" spans="1:112" s="73" customFormat="1" ht="27.75" customHeight="1">
      <c r="A116" s="72"/>
      <c r="F116" s="74"/>
      <c r="AL116" s="147"/>
      <c r="AM116" s="147"/>
      <c r="AN116" s="147"/>
      <c r="AO116" s="75"/>
      <c r="AP116" s="75"/>
      <c r="AQ116" s="75"/>
      <c r="AR116" s="75"/>
      <c r="AS116" s="75"/>
      <c r="AT116" s="75"/>
      <c r="AU116" s="75"/>
      <c r="AV116" s="75"/>
      <c r="AW116" s="75"/>
      <c r="AX116" s="75"/>
      <c r="AY116" s="75"/>
      <c r="AZ116" s="75"/>
      <c r="BA116" s="76"/>
      <c r="BF116" s="77"/>
      <c r="BO116" s="78"/>
      <c r="BP116" s="78"/>
      <c r="BQ116" s="78"/>
      <c r="BR116" s="78"/>
      <c r="BS116" s="78"/>
      <c r="BT116" s="78"/>
      <c r="BU116" s="78"/>
      <c r="BV116" s="78"/>
      <c r="BW116" s="78"/>
      <c r="BX116" s="78"/>
      <c r="BY116" s="78"/>
      <c r="BZ116" s="78"/>
      <c r="CA116" s="78"/>
      <c r="CB116" s="78"/>
      <c r="CC116" s="78"/>
      <c r="CD116" s="78"/>
      <c r="CE116" s="78"/>
      <c r="CF116" s="78"/>
      <c r="CG116" s="78"/>
      <c r="CH116" s="78"/>
      <c r="CI116" s="78"/>
      <c r="CJ116" s="78"/>
      <c r="CK116" s="78"/>
      <c r="CL116" s="78"/>
      <c r="CM116" s="78"/>
      <c r="CN116" s="78"/>
      <c r="CO116" s="78"/>
      <c r="CP116" s="78"/>
      <c r="CQ116" s="78"/>
      <c r="CR116" s="78"/>
      <c r="CS116" s="78"/>
      <c r="CT116" s="78"/>
      <c r="CU116" s="78"/>
      <c r="CV116" s="78"/>
      <c r="CW116" s="78"/>
      <c r="CX116" s="78"/>
      <c r="DE116" s="78"/>
      <c r="DH116" s="78"/>
    </row>
    <row r="117" spans="1:112" s="73" customFormat="1" ht="27.75" customHeight="1">
      <c r="A117" s="72"/>
      <c r="F117" s="74"/>
      <c r="AL117" s="147"/>
      <c r="AM117" s="147"/>
      <c r="AN117" s="147"/>
      <c r="AO117" s="75"/>
      <c r="AP117" s="75"/>
      <c r="AQ117" s="75"/>
      <c r="AR117" s="75"/>
      <c r="AS117" s="75"/>
      <c r="AT117" s="75"/>
      <c r="AU117" s="75"/>
      <c r="AV117" s="75"/>
      <c r="AW117" s="75"/>
      <c r="AX117" s="75"/>
      <c r="AY117" s="75"/>
      <c r="AZ117" s="75"/>
      <c r="BA117" s="76"/>
      <c r="BF117" s="77"/>
      <c r="BO117" s="78"/>
      <c r="BP117" s="78"/>
      <c r="BQ117" s="78"/>
      <c r="BR117" s="78"/>
      <c r="BS117" s="78"/>
      <c r="BT117" s="78"/>
      <c r="BU117" s="78"/>
      <c r="BV117" s="78"/>
      <c r="BW117" s="78"/>
      <c r="BX117" s="78"/>
      <c r="BY117" s="78"/>
      <c r="BZ117" s="78"/>
      <c r="CA117" s="78"/>
      <c r="CB117" s="78"/>
      <c r="CC117" s="78"/>
      <c r="CD117" s="78"/>
      <c r="CE117" s="78"/>
      <c r="CF117" s="78"/>
      <c r="CG117" s="78"/>
      <c r="CH117" s="78"/>
      <c r="CI117" s="78"/>
      <c r="CJ117" s="78"/>
      <c r="CK117" s="78"/>
      <c r="CL117" s="78"/>
      <c r="CM117" s="78"/>
      <c r="CN117" s="78"/>
      <c r="CO117" s="78"/>
      <c r="CP117" s="78"/>
      <c r="CQ117" s="78"/>
      <c r="CR117" s="78"/>
      <c r="CS117" s="78"/>
      <c r="CT117" s="78"/>
      <c r="CU117" s="78"/>
      <c r="CV117" s="78"/>
      <c r="CW117" s="78"/>
      <c r="CX117" s="78"/>
      <c r="DE117" s="78"/>
      <c r="DH117" s="78"/>
    </row>
    <row r="118" spans="1:112" s="73" customFormat="1" ht="27.75" customHeight="1">
      <c r="A118" s="81"/>
      <c r="F118" s="74"/>
      <c r="AL118" s="147"/>
      <c r="AM118" s="147"/>
      <c r="AN118" s="147"/>
      <c r="AO118" s="75"/>
      <c r="AP118" s="75"/>
      <c r="AQ118" s="75"/>
      <c r="AR118" s="75"/>
      <c r="AS118" s="75"/>
      <c r="AT118" s="75"/>
      <c r="AU118" s="75"/>
      <c r="AV118" s="75"/>
      <c r="AW118" s="75"/>
      <c r="AX118" s="75"/>
      <c r="AY118" s="75"/>
      <c r="AZ118" s="75"/>
      <c r="BA118" s="76"/>
      <c r="BF118" s="77"/>
      <c r="BO118" s="78"/>
      <c r="BP118" s="78"/>
      <c r="BQ118" s="78"/>
      <c r="BR118" s="78"/>
      <c r="BS118" s="78"/>
      <c r="BT118" s="78"/>
      <c r="BU118" s="78"/>
      <c r="BV118" s="78"/>
      <c r="BW118" s="78"/>
      <c r="BX118" s="78"/>
      <c r="BY118" s="78"/>
      <c r="BZ118" s="78"/>
      <c r="CA118" s="78"/>
      <c r="CB118" s="78"/>
      <c r="CC118" s="78"/>
      <c r="CD118" s="78"/>
      <c r="CE118" s="78"/>
      <c r="CF118" s="78"/>
      <c r="CG118" s="78"/>
      <c r="CH118" s="78"/>
      <c r="CI118" s="78"/>
      <c r="CJ118" s="78"/>
      <c r="CK118" s="78"/>
      <c r="CL118" s="78"/>
      <c r="CM118" s="78"/>
      <c r="CN118" s="78"/>
      <c r="CO118" s="78"/>
      <c r="CP118" s="78"/>
      <c r="CQ118" s="78"/>
      <c r="CR118" s="78"/>
      <c r="CS118" s="78"/>
      <c r="CT118" s="78"/>
      <c r="CU118" s="78"/>
      <c r="CV118" s="78"/>
      <c r="CW118" s="78"/>
      <c r="CX118" s="78"/>
      <c r="DE118" s="78"/>
      <c r="DH118" s="78"/>
    </row>
    <row r="119" spans="2:112" s="73" customFormat="1" ht="27.75" customHeight="1">
      <c r="B119" s="81"/>
      <c r="C119" s="81"/>
      <c r="F119" s="74"/>
      <c r="AL119" s="147"/>
      <c r="AM119" s="147"/>
      <c r="AN119" s="147"/>
      <c r="AO119" s="75"/>
      <c r="AP119" s="75"/>
      <c r="AQ119" s="75"/>
      <c r="AR119" s="75"/>
      <c r="AS119" s="75"/>
      <c r="AT119" s="75"/>
      <c r="AU119" s="75"/>
      <c r="AV119" s="75"/>
      <c r="AW119" s="75"/>
      <c r="AX119" s="75"/>
      <c r="AY119" s="75"/>
      <c r="AZ119" s="75"/>
      <c r="BA119" s="76"/>
      <c r="BF119" s="77"/>
      <c r="BO119" s="78"/>
      <c r="BP119" s="78"/>
      <c r="BQ119" s="78"/>
      <c r="BR119" s="78"/>
      <c r="BS119" s="78"/>
      <c r="BT119" s="78"/>
      <c r="BU119" s="78"/>
      <c r="BV119" s="78"/>
      <c r="BW119" s="78"/>
      <c r="BX119" s="78"/>
      <c r="BY119" s="78"/>
      <c r="BZ119" s="78"/>
      <c r="CA119" s="78"/>
      <c r="CB119" s="78"/>
      <c r="CC119" s="78"/>
      <c r="CD119" s="78"/>
      <c r="CE119" s="78"/>
      <c r="CF119" s="78"/>
      <c r="CG119" s="78"/>
      <c r="CH119" s="78"/>
      <c r="CI119" s="78"/>
      <c r="CJ119" s="78"/>
      <c r="CK119" s="78"/>
      <c r="CL119" s="78"/>
      <c r="CM119" s="78"/>
      <c r="CN119" s="78"/>
      <c r="CO119" s="78"/>
      <c r="CP119" s="78"/>
      <c r="CQ119" s="78"/>
      <c r="CR119" s="78"/>
      <c r="CS119" s="78"/>
      <c r="CT119" s="78"/>
      <c r="CU119" s="78"/>
      <c r="CV119" s="78"/>
      <c r="CW119" s="78"/>
      <c r="CX119" s="78"/>
      <c r="DE119" s="78"/>
      <c r="DH119" s="78"/>
    </row>
    <row r="120" spans="6:112" s="73" customFormat="1" ht="27.75" customHeight="1">
      <c r="F120" s="74"/>
      <c r="AL120" s="147"/>
      <c r="AM120" s="147"/>
      <c r="AN120" s="147"/>
      <c r="AO120" s="75"/>
      <c r="AP120" s="75"/>
      <c r="AQ120" s="75"/>
      <c r="AR120" s="75"/>
      <c r="AS120" s="75"/>
      <c r="AT120" s="75"/>
      <c r="AU120" s="75"/>
      <c r="AV120" s="75"/>
      <c r="AW120" s="75"/>
      <c r="AX120" s="75"/>
      <c r="AY120" s="75"/>
      <c r="AZ120" s="75"/>
      <c r="BA120" s="76"/>
      <c r="BF120" s="77"/>
      <c r="BO120" s="78"/>
      <c r="BP120" s="78"/>
      <c r="BQ120" s="78"/>
      <c r="BR120" s="78"/>
      <c r="BS120" s="78"/>
      <c r="BT120" s="78"/>
      <c r="BU120" s="78"/>
      <c r="BV120" s="78"/>
      <c r="BW120" s="78"/>
      <c r="BX120" s="78"/>
      <c r="BY120" s="78"/>
      <c r="BZ120" s="78"/>
      <c r="CA120" s="78"/>
      <c r="CB120" s="78"/>
      <c r="CC120" s="78"/>
      <c r="CD120" s="78"/>
      <c r="CE120" s="78"/>
      <c r="CF120" s="78"/>
      <c r="CG120" s="78"/>
      <c r="CH120" s="78"/>
      <c r="CI120" s="78"/>
      <c r="CJ120" s="78"/>
      <c r="CK120" s="78"/>
      <c r="CL120" s="78"/>
      <c r="CM120" s="78"/>
      <c r="CN120" s="78"/>
      <c r="CO120" s="78"/>
      <c r="CP120" s="78"/>
      <c r="CQ120" s="78"/>
      <c r="CR120" s="78"/>
      <c r="CS120" s="78"/>
      <c r="CT120" s="78"/>
      <c r="CU120" s="78"/>
      <c r="CV120" s="78"/>
      <c r="CW120" s="78"/>
      <c r="CX120" s="78"/>
      <c r="DE120" s="78"/>
      <c r="DH120" s="78"/>
    </row>
    <row r="121" spans="1:112" s="73" customFormat="1" ht="27.75" customHeight="1">
      <c r="A121" s="72"/>
      <c r="F121" s="74"/>
      <c r="AL121" s="147"/>
      <c r="AM121" s="147"/>
      <c r="AN121" s="147"/>
      <c r="AO121" s="75"/>
      <c r="AP121" s="75"/>
      <c r="AQ121" s="75"/>
      <c r="AR121" s="75"/>
      <c r="AS121" s="75"/>
      <c r="AT121" s="75"/>
      <c r="AU121" s="75"/>
      <c r="AV121" s="75"/>
      <c r="AW121" s="75"/>
      <c r="AX121" s="75"/>
      <c r="AY121" s="75"/>
      <c r="AZ121" s="75"/>
      <c r="BA121" s="76"/>
      <c r="BF121" s="77"/>
      <c r="BO121" s="78"/>
      <c r="BP121" s="78"/>
      <c r="BQ121" s="78"/>
      <c r="BR121" s="78"/>
      <c r="BS121" s="78"/>
      <c r="BT121" s="78"/>
      <c r="BU121" s="78"/>
      <c r="BV121" s="78"/>
      <c r="BW121" s="78"/>
      <c r="BX121" s="78"/>
      <c r="BY121" s="78"/>
      <c r="BZ121" s="78"/>
      <c r="CA121" s="78"/>
      <c r="CB121" s="78"/>
      <c r="CC121" s="78"/>
      <c r="CD121" s="78"/>
      <c r="CE121" s="78"/>
      <c r="CF121" s="78"/>
      <c r="CG121" s="78"/>
      <c r="CH121" s="78"/>
      <c r="CI121" s="78"/>
      <c r="CJ121" s="78"/>
      <c r="CK121" s="78"/>
      <c r="CL121" s="78"/>
      <c r="CM121" s="78"/>
      <c r="CN121" s="78"/>
      <c r="CO121" s="78"/>
      <c r="CP121" s="78"/>
      <c r="CQ121" s="78"/>
      <c r="CR121" s="78"/>
      <c r="CS121" s="78"/>
      <c r="CT121" s="78"/>
      <c r="CU121" s="78"/>
      <c r="CV121" s="78"/>
      <c r="CW121" s="78"/>
      <c r="CX121" s="78"/>
      <c r="DE121" s="78"/>
      <c r="DH121" s="78"/>
    </row>
    <row r="122" spans="1:112" s="73" customFormat="1" ht="27.75" customHeight="1">
      <c r="A122" s="72"/>
      <c r="F122" s="74"/>
      <c r="AL122" s="147"/>
      <c r="AM122" s="147"/>
      <c r="AN122" s="147"/>
      <c r="AO122" s="75"/>
      <c r="AP122" s="75"/>
      <c r="AQ122" s="75"/>
      <c r="AR122" s="75"/>
      <c r="AS122" s="75"/>
      <c r="AT122" s="75"/>
      <c r="AU122" s="75"/>
      <c r="AV122" s="75"/>
      <c r="AW122" s="75"/>
      <c r="AX122" s="75"/>
      <c r="AY122" s="75"/>
      <c r="AZ122" s="75"/>
      <c r="BA122" s="76"/>
      <c r="BF122" s="77"/>
      <c r="BO122" s="78"/>
      <c r="BP122" s="78"/>
      <c r="BQ122" s="78"/>
      <c r="BR122" s="78"/>
      <c r="BS122" s="78"/>
      <c r="BT122" s="78"/>
      <c r="BU122" s="78"/>
      <c r="BV122" s="78"/>
      <c r="BW122" s="78"/>
      <c r="BX122" s="78"/>
      <c r="BY122" s="78"/>
      <c r="BZ122" s="78"/>
      <c r="CA122" s="78"/>
      <c r="CB122" s="78"/>
      <c r="CC122" s="78"/>
      <c r="CD122" s="78"/>
      <c r="CE122" s="78"/>
      <c r="CF122" s="78"/>
      <c r="CG122" s="78"/>
      <c r="CH122" s="78"/>
      <c r="CI122" s="78"/>
      <c r="CJ122" s="78"/>
      <c r="CK122" s="78"/>
      <c r="CL122" s="78"/>
      <c r="CM122" s="78"/>
      <c r="CN122" s="78"/>
      <c r="CO122" s="78"/>
      <c r="CP122" s="78"/>
      <c r="CQ122" s="78"/>
      <c r="CR122" s="78"/>
      <c r="CS122" s="78"/>
      <c r="CT122" s="78"/>
      <c r="CU122" s="78"/>
      <c r="CV122" s="78"/>
      <c r="CW122" s="78"/>
      <c r="CX122" s="78"/>
      <c r="DE122" s="78"/>
      <c r="DH122" s="78"/>
    </row>
    <row r="123" spans="1:112" s="73" customFormat="1" ht="27.75" customHeight="1">
      <c r="A123" s="72"/>
      <c r="F123" s="74"/>
      <c r="AL123" s="147"/>
      <c r="AM123" s="147"/>
      <c r="AN123" s="147"/>
      <c r="AO123" s="75"/>
      <c r="AP123" s="75"/>
      <c r="AQ123" s="75"/>
      <c r="AR123" s="75"/>
      <c r="AS123" s="75"/>
      <c r="AT123" s="75"/>
      <c r="AU123" s="75"/>
      <c r="AV123" s="75"/>
      <c r="AW123" s="75"/>
      <c r="AX123" s="75"/>
      <c r="AY123" s="75"/>
      <c r="AZ123" s="75"/>
      <c r="BA123" s="76"/>
      <c r="BF123" s="77"/>
      <c r="BO123" s="78"/>
      <c r="BP123" s="78"/>
      <c r="BQ123" s="78"/>
      <c r="BR123" s="78"/>
      <c r="BS123" s="78"/>
      <c r="BT123" s="78"/>
      <c r="BU123" s="78"/>
      <c r="BV123" s="78"/>
      <c r="BW123" s="78"/>
      <c r="BX123" s="78"/>
      <c r="BY123" s="78"/>
      <c r="BZ123" s="78"/>
      <c r="CA123" s="78"/>
      <c r="CB123" s="78"/>
      <c r="CC123" s="78"/>
      <c r="CD123" s="78"/>
      <c r="CE123" s="78"/>
      <c r="CF123" s="78"/>
      <c r="CG123" s="78"/>
      <c r="CH123" s="78"/>
      <c r="CI123" s="78"/>
      <c r="CJ123" s="78"/>
      <c r="CK123" s="78"/>
      <c r="CL123" s="78"/>
      <c r="CM123" s="78"/>
      <c r="CN123" s="78"/>
      <c r="CO123" s="78"/>
      <c r="CP123" s="78"/>
      <c r="CQ123" s="78"/>
      <c r="CR123" s="78"/>
      <c r="CS123" s="78"/>
      <c r="CT123" s="78"/>
      <c r="CU123" s="78"/>
      <c r="CV123" s="78"/>
      <c r="CW123" s="78"/>
      <c r="CX123" s="78"/>
      <c r="DE123" s="78"/>
      <c r="DH123" s="78"/>
    </row>
    <row r="124" spans="1:112" s="73" customFormat="1" ht="27.75" customHeight="1">
      <c r="A124" s="72"/>
      <c r="F124" s="74"/>
      <c r="AL124" s="147"/>
      <c r="AM124" s="147"/>
      <c r="AN124" s="147"/>
      <c r="AO124" s="75"/>
      <c r="AP124" s="75"/>
      <c r="AQ124" s="75"/>
      <c r="AR124" s="75"/>
      <c r="AS124" s="75"/>
      <c r="AT124" s="75"/>
      <c r="AU124" s="75"/>
      <c r="AV124" s="75"/>
      <c r="AW124" s="75"/>
      <c r="AX124" s="75"/>
      <c r="AY124" s="75"/>
      <c r="AZ124" s="75"/>
      <c r="BA124" s="76"/>
      <c r="BF124" s="77"/>
      <c r="BO124" s="78"/>
      <c r="BP124" s="78"/>
      <c r="BQ124" s="78"/>
      <c r="BR124" s="78"/>
      <c r="BS124" s="78"/>
      <c r="BT124" s="78"/>
      <c r="BU124" s="78"/>
      <c r="BV124" s="78"/>
      <c r="BW124" s="78"/>
      <c r="BX124" s="78"/>
      <c r="BY124" s="78"/>
      <c r="BZ124" s="78"/>
      <c r="CA124" s="78"/>
      <c r="CB124" s="78"/>
      <c r="CC124" s="78"/>
      <c r="CD124" s="78"/>
      <c r="CE124" s="78"/>
      <c r="CF124" s="78"/>
      <c r="CG124" s="78"/>
      <c r="CH124" s="78"/>
      <c r="CI124" s="78"/>
      <c r="CJ124" s="78"/>
      <c r="CK124" s="78"/>
      <c r="CL124" s="78"/>
      <c r="CM124" s="78"/>
      <c r="CN124" s="78"/>
      <c r="CO124" s="78"/>
      <c r="CP124" s="78"/>
      <c r="CQ124" s="78"/>
      <c r="CR124" s="78"/>
      <c r="CS124" s="78"/>
      <c r="CT124" s="78"/>
      <c r="CU124" s="78"/>
      <c r="CV124" s="78"/>
      <c r="CW124" s="78"/>
      <c r="CX124" s="78"/>
      <c r="DE124" s="78"/>
      <c r="DH124" s="78"/>
    </row>
    <row r="125" spans="1:112" s="73" customFormat="1" ht="27.75" customHeight="1">
      <c r="A125" s="72"/>
      <c r="F125" s="74"/>
      <c r="AL125" s="147"/>
      <c r="AM125" s="147"/>
      <c r="AN125" s="147"/>
      <c r="AO125" s="75"/>
      <c r="AP125" s="75"/>
      <c r="AQ125" s="75"/>
      <c r="AR125" s="75"/>
      <c r="AS125" s="75"/>
      <c r="AT125" s="75"/>
      <c r="AU125" s="75"/>
      <c r="AV125" s="75"/>
      <c r="AW125" s="75"/>
      <c r="AX125" s="75"/>
      <c r="AY125" s="75"/>
      <c r="AZ125" s="75"/>
      <c r="BA125" s="76"/>
      <c r="BF125" s="77"/>
      <c r="BO125" s="78"/>
      <c r="BP125" s="78"/>
      <c r="BQ125" s="78"/>
      <c r="BR125" s="78"/>
      <c r="BS125" s="78"/>
      <c r="BT125" s="78"/>
      <c r="BU125" s="78"/>
      <c r="BV125" s="78"/>
      <c r="BW125" s="78"/>
      <c r="BX125" s="78"/>
      <c r="BY125" s="78"/>
      <c r="BZ125" s="78"/>
      <c r="CA125" s="78"/>
      <c r="CB125" s="78"/>
      <c r="CC125" s="78"/>
      <c r="CD125" s="78"/>
      <c r="CE125" s="78"/>
      <c r="CF125" s="78"/>
      <c r="CG125" s="78"/>
      <c r="CH125" s="78"/>
      <c r="CI125" s="78"/>
      <c r="CJ125" s="78"/>
      <c r="CK125" s="78"/>
      <c r="CL125" s="78"/>
      <c r="CM125" s="78"/>
      <c r="CN125" s="78"/>
      <c r="CO125" s="78"/>
      <c r="CP125" s="78"/>
      <c r="CQ125" s="78"/>
      <c r="CR125" s="78"/>
      <c r="CS125" s="78"/>
      <c r="CT125" s="78"/>
      <c r="CU125" s="78"/>
      <c r="CV125" s="78"/>
      <c r="CW125" s="78"/>
      <c r="CX125" s="78"/>
      <c r="DE125" s="78"/>
      <c r="DH125" s="78"/>
    </row>
    <row r="126" spans="1:112" s="73" customFormat="1" ht="27.75" customHeight="1">
      <c r="A126" s="72"/>
      <c r="F126" s="74"/>
      <c r="AL126" s="147"/>
      <c r="AM126" s="147"/>
      <c r="AN126" s="147"/>
      <c r="AO126" s="75"/>
      <c r="AP126" s="75"/>
      <c r="AQ126" s="75"/>
      <c r="AR126" s="75"/>
      <c r="AS126" s="75"/>
      <c r="AT126" s="75"/>
      <c r="AU126" s="75"/>
      <c r="AV126" s="75"/>
      <c r="AW126" s="75"/>
      <c r="AX126" s="75"/>
      <c r="AY126" s="75"/>
      <c r="AZ126" s="75"/>
      <c r="BA126" s="76"/>
      <c r="BF126" s="77"/>
      <c r="BO126" s="78"/>
      <c r="BP126" s="78"/>
      <c r="BQ126" s="78"/>
      <c r="BR126" s="78"/>
      <c r="BS126" s="78"/>
      <c r="BT126" s="78"/>
      <c r="BU126" s="78"/>
      <c r="BV126" s="78"/>
      <c r="BW126" s="78"/>
      <c r="BX126" s="78"/>
      <c r="BY126" s="78"/>
      <c r="BZ126" s="78"/>
      <c r="CA126" s="78"/>
      <c r="CB126" s="78"/>
      <c r="CC126" s="78"/>
      <c r="CD126" s="78"/>
      <c r="CE126" s="78"/>
      <c r="CF126" s="78"/>
      <c r="CG126" s="78"/>
      <c r="CH126" s="78"/>
      <c r="CI126" s="78"/>
      <c r="CJ126" s="78"/>
      <c r="CK126" s="78"/>
      <c r="CL126" s="78"/>
      <c r="CM126" s="78"/>
      <c r="CN126" s="78"/>
      <c r="CO126" s="78"/>
      <c r="CP126" s="78"/>
      <c r="CQ126" s="78"/>
      <c r="CR126" s="78"/>
      <c r="CS126" s="78"/>
      <c r="CT126" s="78"/>
      <c r="CU126" s="78"/>
      <c r="CV126" s="78"/>
      <c r="CW126" s="78"/>
      <c r="CX126" s="78"/>
      <c r="DE126" s="78"/>
      <c r="DH126" s="78"/>
    </row>
    <row r="127" spans="1:112" s="73" customFormat="1" ht="27.75" customHeight="1">
      <c r="A127" s="72"/>
      <c r="F127" s="74"/>
      <c r="AL127" s="147"/>
      <c r="AM127" s="147"/>
      <c r="AN127" s="147"/>
      <c r="AO127" s="75"/>
      <c r="AP127" s="75"/>
      <c r="AQ127" s="75"/>
      <c r="AR127" s="75"/>
      <c r="AS127" s="75"/>
      <c r="AT127" s="75"/>
      <c r="AU127" s="75"/>
      <c r="AV127" s="75"/>
      <c r="AW127" s="75"/>
      <c r="AX127" s="75"/>
      <c r="AY127" s="75"/>
      <c r="AZ127" s="75"/>
      <c r="BA127" s="76"/>
      <c r="BF127" s="77"/>
      <c r="BO127" s="78"/>
      <c r="BP127" s="78"/>
      <c r="BQ127" s="78"/>
      <c r="BR127" s="78"/>
      <c r="BS127" s="78"/>
      <c r="BT127" s="78"/>
      <c r="BU127" s="78"/>
      <c r="BV127" s="78"/>
      <c r="BW127" s="78"/>
      <c r="BX127" s="78"/>
      <c r="BY127" s="78"/>
      <c r="BZ127" s="78"/>
      <c r="CA127" s="78"/>
      <c r="CB127" s="78"/>
      <c r="CC127" s="78"/>
      <c r="CD127" s="78"/>
      <c r="CE127" s="78"/>
      <c r="CF127" s="78"/>
      <c r="CG127" s="78"/>
      <c r="CH127" s="78"/>
      <c r="CI127" s="78"/>
      <c r="CJ127" s="78"/>
      <c r="CK127" s="78"/>
      <c r="CL127" s="78"/>
      <c r="CM127" s="78"/>
      <c r="CN127" s="78"/>
      <c r="CO127" s="78"/>
      <c r="CP127" s="78"/>
      <c r="CQ127" s="78"/>
      <c r="CR127" s="78"/>
      <c r="CS127" s="78"/>
      <c r="CT127" s="78"/>
      <c r="CU127" s="78"/>
      <c r="CV127" s="78"/>
      <c r="CW127" s="78"/>
      <c r="CX127" s="78"/>
      <c r="DE127" s="78"/>
      <c r="DH127" s="78"/>
    </row>
    <row r="128" spans="1:112" s="73" customFormat="1" ht="27.75" customHeight="1">
      <c r="A128" s="72"/>
      <c r="F128" s="74"/>
      <c r="AL128" s="147"/>
      <c r="AM128" s="147"/>
      <c r="AN128" s="147"/>
      <c r="AO128" s="75"/>
      <c r="AP128" s="75"/>
      <c r="AQ128" s="75"/>
      <c r="AR128" s="75"/>
      <c r="AS128" s="75"/>
      <c r="AT128" s="75"/>
      <c r="AU128" s="75"/>
      <c r="AV128" s="75"/>
      <c r="AW128" s="75"/>
      <c r="AX128" s="75"/>
      <c r="AY128" s="75"/>
      <c r="AZ128" s="75"/>
      <c r="BA128" s="76"/>
      <c r="BF128" s="77"/>
      <c r="BO128" s="78"/>
      <c r="BP128" s="78"/>
      <c r="BQ128" s="78"/>
      <c r="BR128" s="78"/>
      <c r="BS128" s="78"/>
      <c r="BT128" s="78"/>
      <c r="BU128" s="78"/>
      <c r="BV128" s="78"/>
      <c r="BW128" s="78"/>
      <c r="BX128" s="78"/>
      <c r="BY128" s="78"/>
      <c r="BZ128" s="78"/>
      <c r="CA128" s="78"/>
      <c r="CB128" s="78"/>
      <c r="CC128" s="78"/>
      <c r="CD128" s="78"/>
      <c r="CE128" s="78"/>
      <c r="CF128" s="78"/>
      <c r="CG128" s="78"/>
      <c r="CH128" s="78"/>
      <c r="CI128" s="78"/>
      <c r="CJ128" s="78"/>
      <c r="CK128" s="78"/>
      <c r="CL128" s="78"/>
      <c r="CM128" s="78"/>
      <c r="CN128" s="78"/>
      <c r="CO128" s="78"/>
      <c r="CP128" s="78"/>
      <c r="CQ128" s="78"/>
      <c r="CR128" s="78"/>
      <c r="CS128" s="78"/>
      <c r="CT128" s="78"/>
      <c r="CU128" s="78"/>
      <c r="CV128" s="78"/>
      <c r="CW128" s="78"/>
      <c r="CX128" s="78"/>
      <c r="DE128" s="78"/>
      <c r="DH128" s="78"/>
    </row>
    <row r="129" spans="1:112" s="73" customFormat="1" ht="27.75" customHeight="1">
      <c r="A129" s="72"/>
      <c r="F129" s="74"/>
      <c r="AL129" s="147"/>
      <c r="AM129" s="147"/>
      <c r="AN129" s="147"/>
      <c r="AO129" s="75"/>
      <c r="AP129" s="75"/>
      <c r="AQ129" s="75"/>
      <c r="AR129" s="75"/>
      <c r="AS129" s="75"/>
      <c r="AT129" s="75"/>
      <c r="AU129" s="75"/>
      <c r="AV129" s="75"/>
      <c r="AW129" s="75"/>
      <c r="AX129" s="75"/>
      <c r="AY129" s="75"/>
      <c r="AZ129" s="75"/>
      <c r="BA129" s="76"/>
      <c r="BF129" s="77"/>
      <c r="BO129" s="78"/>
      <c r="BP129" s="78"/>
      <c r="BQ129" s="78"/>
      <c r="BR129" s="78"/>
      <c r="BS129" s="78"/>
      <c r="BT129" s="78"/>
      <c r="BU129" s="78"/>
      <c r="BV129" s="78"/>
      <c r="BW129" s="78"/>
      <c r="BX129" s="78"/>
      <c r="BY129" s="78"/>
      <c r="BZ129" s="78"/>
      <c r="CA129" s="78"/>
      <c r="CB129" s="78"/>
      <c r="CC129" s="78"/>
      <c r="CD129" s="78"/>
      <c r="CE129" s="78"/>
      <c r="CF129" s="78"/>
      <c r="CG129" s="78"/>
      <c r="CH129" s="78"/>
      <c r="CI129" s="78"/>
      <c r="CJ129" s="78"/>
      <c r="CK129" s="78"/>
      <c r="CL129" s="78"/>
      <c r="CM129" s="78"/>
      <c r="CN129" s="78"/>
      <c r="CO129" s="78"/>
      <c r="CP129" s="78"/>
      <c r="CQ129" s="78"/>
      <c r="CR129" s="78"/>
      <c r="CS129" s="78"/>
      <c r="CT129" s="78"/>
      <c r="CU129" s="78"/>
      <c r="CV129" s="78"/>
      <c r="CW129" s="78"/>
      <c r="CX129" s="78"/>
      <c r="DE129" s="78"/>
      <c r="DH129" s="78"/>
    </row>
    <row r="130" spans="1:112" s="73" customFormat="1" ht="27.75" customHeight="1">
      <c r="A130" s="72"/>
      <c r="F130" s="74"/>
      <c r="AL130" s="147"/>
      <c r="AM130" s="147"/>
      <c r="AN130" s="147"/>
      <c r="AO130" s="75"/>
      <c r="AP130" s="75"/>
      <c r="AQ130" s="75"/>
      <c r="AR130" s="75"/>
      <c r="AS130" s="75"/>
      <c r="AT130" s="75"/>
      <c r="AU130" s="75"/>
      <c r="AV130" s="75"/>
      <c r="AW130" s="75"/>
      <c r="AX130" s="75"/>
      <c r="AY130" s="75"/>
      <c r="AZ130" s="75"/>
      <c r="BA130" s="76"/>
      <c r="BF130" s="77"/>
      <c r="BO130" s="78"/>
      <c r="BP130" s="78"/>
      <c r="BQ130" s="78"/>
      <c r="BR130" s="78"/>
      <c r="BS130" s="78"/>
      <c r="BT130" s="78"/>
      <c r="BU130" s="78"/>
      <c r="BV130" s="78"/>
      <c r="BW130" s="78"/>
      <c r="BX130" s="78"/>
      <c r="BY130" s="78"/>
      <c r="BZ130" s="78"/>
      <c r="CA130" s="78"/>
      <c r="CB130" s="78"/>
      <c r="CC130" s="78"/>
      <c r="CD130" s="78"/>
      <c r="CE130" s="78"/>
      <c r="CF130" s="78"/>
      <c r="CG130" s="78"/>
      <c r="CH130" s="78"/>
      <c r="CI130" s="78"/>
      <c r="CJ130" s="78"/>
      <c r="CK130" s="78"/>
      <c r="CL130" s="83"/>
      <c r="CM130" s="78"/>
      <c r="CN130" s="78"/>
      <c r="CO130" s="78"/>
      <c r="CP130" s="78"/>
      <c r="CQ130" s="78"/>
      <c r="CR130" s="78"/>
      <c r="CS130" s="78"/>
      <c r="CT130" s="78"/>
      <c r="CU130" s="78"/>
      <c r="CV130" s="78"/>
      <c r="CW130" s="78"/>
      <c r="CX130" s="78"/>
      <c r="DE130" s="78"/>
      <c r="DH130" s="78"/>
    </row>
    <row r="131" spans="1:112" s="73" customFormat="1" ht="27.75" customHeight="1">
      <c r="A131" s="72"/>
      <c r="F131" s="74"/>
      <c r="AL131" s="147"/>
      <c r="AM131" s="147"/>
      <c r="AN131" s="147"/>
      <c r="AO131" s="75"/>
      <c r="AP131" s="75"/>
      <c r="AQ131" s="75"/>
      <c r="AR131" s="75"/>
      <c r="AS131" s="75"/>
      <c r="AT131" s="75"/>
      <c r="AU131" s="75"/>
      <c r="AV131" s="75"/>
      <c r="AW131" s="75"/>
      <c r="AX131" s="75"/>
      <c r="AY131" s="75"/>
      <c r="AZ131" s="75"/>
      <c r="BA131" s="76"/>
      <c r="BF131" s="77"/>
      <c r="BO131" s="78"/>
      <c r="BP131" s="78"/>
      <c r="BQ131" s="78"/>
      <c r="BR131" s="78"/>
      <c r="BS131" s="78"/>
      <c r="BT131" s="78"/>
      <c r="BU131" s="78"/>
      <c r="BV131" s="78"/>
      <c r="BW131" s="78"/>
      <c r="BX131" s="78"/>
      <c r="BY131" s="78"/>
      <c r="BZ131" s="78"/>
      <c r="CA131" s="78"/>
      <c r="CB131" s="78"/>
      <c r="CC131" s="78"/>
      <c r="CD131" s="78"/>
      <c r="CE131" s="78"/>
      <c r="CF131" s="78"/>
      <c r="CG131" s="78"/>
      <c r="CH131" s="78"/>
      <c r="CI131" s="78"/>
      <c r="CJ131" s="78"/>
      <c r="CK131" s="78"/>
      <c r="CL131" s="83"/>
      <c r="CM131" s="78"/>
      <c r="CN131" s="78"/>
      <c r="CO131" s="78"/>
      <c r="CP131" s="78"/>
      <c r="CQ131" s="78"/>
      <c r="CR131" s="78"/>
      <c r="CS131" s="78"/>
      <c r="CT131" s="78"/>
      <c r="CU131" s="78"/>
      <c r="CV131" s="78"/>
      <c r="CW131" s="78"/>
      <c r="CX131" s="78"/>
      <c r="DE131" s="78"/>
      <c r="DH131" s="78"/>
    </row>
    <row r="132" spans="1:112" s="73" customFormat="1" ht="27.75" customHeight="1">
      <c r="A132" s="72"/>
      <c r="F132" s="74"/>
      <c r="AL132" s="147"/>
      <c r="AM132" s="147"/>
      <c r="AN132" s="147"/>
      <c r="AO132" s="75"/>
      <c r="AP132" s="75"/>
      <c r="AQ132" s="75"/>
      <c r="AR132" s="75"/>
      <c r="AS132" s="75"/>
      <c r="AT132" s="75"/>
      <c r="AU132" s="75"/>
      <c r="AV132" s="75"/>
      <c r="AW132" s="75"/>
      <c r="AX132" s="75"/>
      <c r="AY132" s="75"/>
      <c r="AZ132" s="75"/>
      <c r="BA132" s="76"/>
      <c r="BF132" s="77"/>
      <c r="BO132" s="78"/>
      <c r="BP132" s="78"/>
      <c r="BQ132" s="78"/>
      <c r="BR132" s="78"/>
      <c r="BS132" s="78"/>
      <c r="BT132" s="78"/>
      <c r="BU132" s="78"/>
      <c r="BV132" s="78"/>
      <c r="BW132" s="78"/>
      <c r="BX132" s="78"/>
      <c r="BY132" s="78"/>
      <c r="BZ132" s="78"/>
      <c r="CA132" s="78"/>
      <c r="CB132" s="78"/>
      <c r="CC132" s="78"/>
      <c r="CD132" s="78"/>
      <c r="CE132" s="78"/>
      <c r="CF132" s="78"/>
      <c r="CG132" s="78"/>
      <c r="CH132" s="78"/>
      <c r="CI132" s="78"/>
      <c r="CJ132" s="78"/>
      <c r="CK132" s="78"/>
      <c r="CL132" s="83"/>
      <c r="CM132" s="78"/>
      <c r="CN132" s="78"/>
      <c r="CO132" s="78"/>
      <c r="CP132" s="78"/>
      <c r="CQ132" s="78"/>
      <c r="CR132" s="78"/>
      <c r="CS132" s="78"/>
      <c r="CT132" s="78"/>
      <c r="CU132" s="78"/>
      <c r="CV132" s="78"/>
      <c r="CW132" s="78"/>
      <c r="CX132" s="78"/>
      <c r="DE132" s="78"/>
      <c r="DH132" s="78"/>
    </row>
    <row r="133" spans="1:112" s="73" customFormat="1" ht="27.75" customHeight="1">
      <c r="A133" s="72"/>
      <c r="F133" s="74"/>
      <c r="AL133" s="147"/>
      <c r="AM133" s="147"/>
      <c r="AN133" s="147"/>
      <c r="AO133" s="75"/>
      <c r="AP133" s="75"/>
      <c r="AQ133" s="75"/>
      <c r="AR133" s="75"/>
      <c r="AS133" s="75"/>
      <c r="AT133" s="75"/>
      <c r="AU133" s="75"/>
      <c r="AV133" s="75"/>
      <c r="AW133" s="75"/>
      <c r="AX133" s="75"/>
      <c r="AY133" s="75"/>
      <c r="AZ133" s="75"/>
      <c r="BA133" s="76"/>
      <c r="BF133" s="77"/>
      <c r="BO133" s="78"/>
      <c r="BP133" s="78"/>
      <c r="BQ133" s="78"/>
      <c r="BR133" s="78"/>
      <c r="BS133" s="78"/>
      <c r="BT133" s="78"/>
      <c r="BU133" s="78"/>
      <c r="BV133" s="78"/>
      <c r="BW133" s="78"/>
      <c r="BX133" s="78"/>
      <c r="BY133" s="78"/>
      <c r="BZ133" s="78"/>
      <c r="CA133" s="78"/>
      <c r="CB133" s="78"/>
      <c r="CC133" s="78"/>
      <c r="CD133" s="78"/>
      <c r="CE133" s="78"/>
      <c r="CF133" s="78"/>
      <c r="CG133" s="78"/>
      <c r="CH133" s="78"/>
      <c r="CI133" s="78"/>
      <c r="CJ133" s="78"/>
      <c r="CK133" s="78"/>
      <c r="CL133" s="83"/>
      <c r="CM133" s="78"/>
      <c r="CN133" s="78"/>
      <c r="CO133" s="78"/>
      <c r="CP133" s="78"/>
      <c r="CQ133" s="78"/>
      <c r="CR133" s="78"/>
      <c r="CS133" s="78"/>
      <c r="CT133" s="78"/>
      <c r="CU133" s="78"/>
      <c r="CV133" s="78"/>
      <c r="CW133" s="78"/>
      <c r="CX133" s="78"/>
      <c r="DE133" s="78"/>
      <c r="DH133" s="78"/>
    </row>
    <row r="134" spans="1:112" s="73" customFormat="1" ht="27.75" customHeight="1">
      <c r="A134" s="72"/>
      <c r="F134" s="74"/>
      <c r="AL134" s="147"/>
      <c r="AM134" s="147"/>
      <c r="AN134" s="147"/>
      <c r="AO134" s="75"/>
      <c r="AP134" s="75"/>
      <c r="AQ134" s="75"/>
      <c r="AR134" s="75"/>
      <c r="AS134" s="75"/>
      <c r="AT134" s="75"/>
      <c r="AU134" s="75"/>
      <c r="AV134" s="75"/>
      <c r="AW134" s="75"/>
      <c r="AX134" s="75"/>
      <c r="AY134" s="75"/>
      <c r="AZ134" s="75"/>
      <c r="BA134" s="76"/>
      <c r="BF134" s="77"/>
      <c r="BO134" s="78"/>
      <c r="BP134" s="78"/>
      <c r="BQ134" s="78"/>
      <c r="BR134" s="78"/>
      <c r="BS134" s="78"/>
      <c r="BT134" s="78"/>
      <c r="BU134" s="78"/>
      <c r="BV134" s="78"/>
      <c r="BW134" s="78"/>
      <c r="BX134" s="78"/>
      <c r="BY134" s="78"/>
      <c r="BZ134" s="78"/>
      <c r="CA134" s="78"/>
      <c r="CB134" s="78"/>
      <c r="CC134" s="78"/>
      <c r="CD134" s="78"/>
      <c r="CE134" s="78"/>
      <c r="CF134" s="78"/>
      <c r="CG134" s="78"/>
      <c r="CH134" s="78"/>
      <c r="CI134" s="78"/>
      <c r="CJ134" s="78"/>
      <c r="CK134" s="78"/>
      <c r="CL134" s="83"/>
      <c r="CM134" s="78"/>
      <c r="CN134" s="78"/>
      <c r="CO134" s="78"/>
      <c r="CP134" s="78"/>
      <c r="CQ134" s="78"/>
      <c r="CR134" s="78"/>
      <c r="CS134" s="78"/>
      <c r="CT134" s="78"/>
      <c r="CU134" s="78"/>
      <c r="CV134" s="78"/>
      <c r="CW134" s="78"/>
      <c r="CX134" s="78"/>
      <c r="DE134" s="78"/>
      <c r="DH134" s="78"/>
    </row>
    <row r="135" spans="1:112" s="73" customFormat="1" ht="27.75" customHeight="1">
      <c r="A135" s="72"/>
      <c r="F135" s="74"/>
      <c r="AL135" s="147"/>
      <c r="AM135" s="147"/>
      <c r="AN135" s="147"/>
      <c r="AO135" s="75"/>
      <c r="AP135" s="75"/>
      <c r="AQ135" s="75"/>
      <c r="AR135" s="75"/>
      <c r="AS135" s="75"/>
      <c r="AT135" s="75"/>
      <c r="AU135" s="75"/>
      <c r="AV135" s="75"/>
      <c r="AW135" s="75"/>
      <c r="AX135" s="75"/>
      <c r="AY135" s="75"/>
      <c r="AZ135" s="75"/>
      <c r="BA135" s="76"/>
      <c r="BF135" s="77"/>
      <c r="BO135" s="78"/>
      <c r="BP135" s="78"/>
      <c r="BQ135" s="78"/>
      <c r="BR135" s="78"/>
      <c r="BS135" s="78"/>
      <c r="BT135" s="78"/>
      <c r="BU135" s="78"/>
      <c r="BV135" s="78"/>
      <c r="BW135" s="78"/>
      <c r="BX135" s="78"/>
      <c r="BY135" s="78"/>
      <c r="BZ135" s="78"/>
      <c r="CA135" s="78"/>
      <c r="CB135" s="78"/>
      <c r="CC135" s="78"/>
      <c r="CD135" s="78"/>
      <c r="CE135" s="78"/>
      <c r="CF135" s="78"/>
      <c r="CG135" s="78"/>
      <c r="CH135" s="78"/>
      <c r="CI135" s="78"/>
      <c r="CJ135" s="78"/>
      <c r="CK135" s="78"/>
      <c r="CL135" s="83"/>
      <c r="CM135" s="78"/>
      <c r="CN135" s="78"/>
      <c r="CO135" s="78"/>
      <c r="CP135" s="78"/>
      <c r="CQ135" s="78"/>
      <c r="CR135" s="78"/>
      <c r="CS135" s="78"/>
      <c r="CT135" s="78"/>
      <c r="CU135" s="78"/>
      <c r="CV135" s="78"/>
      <c r="CW135" s="78"/>
      <c r="CX135" s="78"/>
      <c r="DE135" s="78"/>
      <c r="DH135" s="78"/>
    </row>
    <row r="136" spans="1:112" s="73" customFormat="1" ht="27.75" customHeight="1">
      <c r="A136" s="72"/>
      <c r="F136" s="74"/>
      <c r="AL136" s="147"/>
      <c r="AM136" s="147"/>
      <c r="AN136" s="147"/>
      <c r="AO136" s="75"/>
      <c r="AP136" s="75"/>
      <c r="AQ136" s="75"/>
      <c r="AR136" s="75"/>
      <c r="AS136" s="75"/>
      <c r="AT136" s="75"/>
      <c r="AU136" s="75"/>
      <c r="AV136" s="75"/>
      <c r="AW136" s="75"/>
      <c r="AX136" s="75"/>
      <c r="AY136" s="75"/>
      <c r="AZ136" s="75"/>
      <c r="BA136" s="76"/>
      <c r="BF136" s="77"/>
      <c r="BO136" s="78"/>
      <c r="BP136" s="78"/>
      <c r="BQ136" s="78"/>
      <c r="BR136" s="78"/>
      <c r="BS136" s="78"/>
      <c r="BT136" s="78"/>
      <c r="BU136" s="78"/>
      <c r="BV136" s="78"/>
      <c r="BW136" s="78"/>
      <c r="BX136" s="78"/>
      <c r="BY136" s="78"/>
      <c r="BZ136" s="78"/>
      <c r="CA136" s="78"/>
      <c r="CB136" s="78"/>
      <c r="CC136" s="78"/>
      <c r="CD136" s="78"/>
      <c r="CE136" s="78"/>
      <c r="CF136" s="78"/>
      <c r="CG136" s="78"/>
      <c r="CH136" s="78"/>
      <c r="CI136" s="78"/>
      <c r="CJ136" s="78"/>
      <c r="CK136" s="78"/>
      <c r="CL136" s="83"/>
      <c r="CM136" s="78"/>
      <c r="CN136" s="78"/>
      <c r="CO136" s="78"/>
      <c r="CP136" s="78"/>
      <c r="CQ136" s="78"/>
      <c r="CR136" s="78"/>
      <c r="CS136" s="78"/>
      <c r="CT136" s="78"/>
      <c r="CU136" s="78"/>
      <c r="CV136" s="78"/>
      <c r="CW136" s="78"/>
      <c r="CX136" s="78"/>
      <c r="DE136" s="78"/>
      <c r="DH136" s="78"/>
    </row>
    <row r="137" spans="1:112" s="73" customFormat="1" ht="27.75" customHeight="1">
      <c r="A137" s="72"/>
      <c r="F137" s="74"/>
      <c r="AL137" s="147"/>
      <c r="AM137" s="147"/>
      <c r="AN137" s="147"/>
      <c r="AO137" s="75"/>
      <c r="AP137" s="75"/>
      <c r="AQ137" s="75"/>
      <c r="AR137" s="75"/>
      <c r="AS137" s="75"/>
      <c r="AT137" s="75"/>
      <c r="AU137" s="75"/>
      <c r="AV137" s="75"/>
      <c r="AW137" s="75"/>
      <c r="AX137" s="75"/>
      <c r="AY137" s="75"/>
      <c r="AZ137" s="75"/>
      <c r="BA137" s="76"/>
      <c r="BF137" s="77"/>
      <c r="BO137" s="78"/>
      <c r="BP137" s="78"/>
      <c r="BQ137" s="78"/>
      <c r="BR137" s="78"/>
      <c r="BS137" s="78"/>
      <c r="BT137" s="78"/>
      <c r="BU137" s="78"/>
      <c r="BV137" s="78"/>
      <c r="BW137" s="78"/>
      <c r="BX137" s="78"/>
      <c r="BY137" s="78"/>
      <c r="BZ137" s="78"/>
      <c r="CA137" s="78"/>
      <c r="CB137" s="78"/>
      <c r="CC137" s="78"/>
      <c r="CD137" s="78"/>
      <c r="CE137" s="78"/>
      <c r="CF137" s="78"/>
      <c r="CG137" s="78"/>
      <c r="CH137" s="78"/>
      <c r="CI137" s="78"/>
      <c r="CJ137" s="78"/>
      <c r="CK137" s="78"/>
      <c r="CL137" s="83"/>
      <c r="CM137" s="78"/>
      <c r="CN137" s="78"/>
      <c r="CO137" s="78"/>
      <c r="CP137" s="78"/>
      <c r="CQ137" s="78"/>
      <c r="CR137" s="78"/>
      <c r="CS137" s="78"/>
      <c r="CT137" s="78"/>
      <c r="CU137" s="78"/>
      <c r="CV137" s="78"/>
      <c r="CW137" s="78"/>
      <c r="CX137" s="78"/>
      <c r="DE137" s="78"/>
      <c r="DH137" s="78"/>
    </row>
    <row r="138" spans="1:112" s="73" customFormat="1" ht="27.75" customHeight="1">
      <c r="A138" s="72"/>
      <c r="F138" s="74"/>
      <c r="AL138" s="147"/>
      <c r="AM138" s="147"/>
      <c r="AN138" s="147"/>
      <c r="AO138" s="75"/>
      <c r="AP138" s="75"/>
      <c r="AQ138" s="75"/>
      <c r="AR138" s="75"/>
      <c r="AS138" s="75"/>
      <c r="AT138" s="75"/>
      <c r="AU138" s="75"/>
      <c r="AV138" s="75"/>
      <c r="AW138" s="75"/>
      <c r="AX138" s="75"/>
      <c r="AY138" s="75"/>
      <c r="AZ138" s="75"/>
      <c r="BA138" s="76"/>
      <c r="BF138" s="77"/>
      <c r="BO138" s="78"/>
      <c r="BP138" s="78"/>
      <c r="BQ138" s="78"/>
      <c r="BR138" s="78"/>
      <c r="BS138" s="78"/>
      <c r="BT138" s="78"/>
      <c r="BU138" s="78"/>
      <c r="BV138" s="78"/>
      <c r="BW138" s="78"/>
      <c r="BX138" s="78"/>
      <c r="BY138" s="78"/>
      <c r="BZ138" s="78"/>
      <c r="CA138" s="78"/>
      <c r="CB138" s="78"/>
      <c r="CC138" s="78"/>
      <c r="CD138" s="78"/>
      <c r="CE138" s="78"/>
      <c r="CF138" s="78"/>
      <c r="CG138" s="78"/>
      <c r="CH138" s="78"/>
      <c r="CI138" s="78"/>
      <c r="CJ138" s="78"/>
      <c r="CK138" s="78"/>
      <c r="CL138" s="83"/>
      <c r="CM138" s="78"/>
      <c r="CN138" s="78"/>
      <c r="CO138" s="78"/>
      <c r="CP138" s="78"/>
      <c r="CQ138" s="78"/>
      <c r="CR138" s="78"/>
      <c r="CS138" s="78"/>
      <c r="CT138" s="78"/>
      <c r="CU138" s="78"/>
      <c r="CV138" s="78"/>
      <c r="CW138" s="78"/>
      <c r="CX138" s="78"/>
      <c r="DE138" s="78"/>
      <c r="DH138" s="78"/>
    </row>
    <row r="139" spans="1:112" s="73" customFormat="1" ht="27.75" customHeight="1">
      <c r="A139" s="72"/>
      <c r="F139" s="74"/>
      <c r="AL139" s="147"/>
      <c r="AM139" s="147"/>
      <c r="AN139" s="147"/>
      <c r="AO139" s="75"/>
      <c r="AP139" s="75"/>
      <c r="AQ139" s="75"/>
      <c r="AR139" s="75"/>
      <c r="AS139" s="75"/>
      <c r="AT139" s="75"/>
      <c r="AU139" s="75"/>
      <c r="AV139" s="75"/>
      <c r="AW139" s="75"/>
      <c r="AX139" s="75"/>
      <c r="AY139" s="75"/>
      <c r="AZ139" s="75"/>
      <c r="BA139" s="76"/>
      <c r="BF139" s="77"/>
      <c r="BO139" s="78"/>
      <c r="BP139" s="78"/>
      <c r="BQ139" s="78"/>
      <c r="BR139" s="78"/>
      <c r="BS139" s="78"/>
      <c r="BT139" s="78"/>
      <c r="BU139" s="78"/>
      <c r="BV139" s="78"/>
      <c r="BW139" s="78"/>
      <c r="BX139" s="78"/>
      <c r="BY139" s="78"/>
      <c r="BZ139" s="78"/>
      <c r="CA139" s="78"/>
      <c r="CB139" s="78"/>
      <c r="CC139" s="78"/>
      <c r="CD139" s="78"/>
      <c r="CE139" s="78"/>
      <c r="CF139" s="78"/>
      <c r="CG139" s="78"/>
      <c r="CH139" s="78"/>
      <c r="CI139" s="78"/>
      <c r="CJ139" s="78"/>
      <c r="CK139" s="78"/>
      <c r="CL139" s="83"/>
      <c r="CM139" s="78"/>
      <c r="CN139" s="78"/>
      <c r="CO139" s="78"/>
      <c r="CP139" s="78"/>
      <c r="CQ139" s="78"/>
      <c r="CR139" s="78"/>
      <c r="CS139" s="78"/>
      <c r="CT139" s="78"/>
      <c r="CU139" s="78"/>
      <c r="CV139" s="78"/>
      <c r="CW139" s="78"/>
      <c r="CX139" s="78"/>
      <c r="DE139" s="78"/>
      <c r="DH139" s="78"/>
    </row>
    <row r="140" spans="1:112" s="73" customFormat="1" ht="27.75" customHeight="1">
      <c r="A140" s="72"/>
      <c r="F140" s="74"/>
      <c r="AL140" s="147"/>
      <c r="AM140" s="147"/>
      <c r="AN140" s="147"/>
      <c r="AO140" s="75"/>
      <c r="AP140" s="75"/>
      <c r="AQ140" s="75"/>
      <c r="AR140" s="75"/>
      <c r="AS140" s="75"/>
      <c r="AT140" s="75"/>
      <c r="AU140" s="75"/>
      <c r="AV140" s="75"/>
      <c r="AW140" s="75"/>
      <c r="AX140" s="75"/>
      <c r="AY140" s="75"/>
      <c r="AZ140" s="75"/>
      <c r="BA140" s="76"/>
      <c r="BF140" s="77"/>
      <c r="BO140" s="78"/>
      <c r="BP140" s="78"/>
      <c r="BQ140" s="78"/>
      <c r="BR140" s="78"/>
      <c r="BS140" s="78"/>
      <c r="BT140" s="78"/>
      <c r="BU140" s="78"/>
      <c r="BV140" s="78"/>
      <c r="BW140" s="78"/>
      <c r="BX140" s="78"/>
      <c r="BY140" s="78"/>
      <c r="BZ140" s="78"/>
      <c r="CA140" s="78"/>
      <c r="CB140" s="78"/>
      <c r="CC140" s="78"/>
      <c r="CD140" s="78"/>
      <c r="CE140" s="78"/>
      <c r="CF140" s="78"/>
      <c r="CG140" s="78"/>
      <c r="CH140" s="78"/>
      <c r="CI140" s="78"/>
      <c r="CJ140" s="78"/>
      <c r="CK140" s="78"/>
      <c r="CL140" s="83"/>
      <c r="CM140" s="78"/>
      <c r="CN140" s="78"/>
      <c r="CO140" s="78"/>
      <c r="CP140" s="78"/>
      <c r="CQ140" s="78"/>
      <c r="CR140" s="78"/>
      <c r="CS140" s="78"/>
      <c r="CT140" s="78"/>
      <c r="CU140" s="78"/>
      <c r="CV140" s="78"/>
      <c r="CW140" s="78"/>
      <c r="CX140" s="78"/>
      <c r="DE140" s="78"/>
      <c r="DH140" s="78"/>
    </row>
    <row r="141" spans="1:112" s="73" customFormat="1" ht="27.75" customHeight="1">
      <c r="A141" s="72"/>
      <c r="F141" s="74"/>
      <c r="AL141" s="147"/>
      <c r="AM141" s="147"/>
      <c r="AN141" s="147"/>
      <c r="AO141" s="75"/>
      <c r="AP141" s="75"/>
      <c r="AQ141" s="75"/>
      <c r="AR141" s="75"/>
      <c r="AS141" s="75"/>
      <c r="AT141" s="75"/>
      <c r="AU141" s="75"/>
      <c r="AV141" s="75"/>
      <c r="AW141" s="75"/>
      <c r="AX141" s="75"/>
      <c r="AY141" s="75"/>
      <c r="AZ141" s="75"/>
      <c r="BA141" s="76"/>
      <c r="BF141" s="77"/>
      <c r="BO141" s="78"/>
      <c r="BP141" s="78"/>
      <c r="BQ141" s="78"/>
      <c r="BR141" s="78"/>
      <c r="BS141" s="78"/>
      <c r="BT141" s="78"/>
      <c r="BU141" s="78"/>
      <c r="BV141" s="78"/>
      <c r="BW141" s="78"/>
      <c r="BX141" s="78"/>
      <c r="BY141" s="78"/>
      <c r="BZ141" s="78"/>
      <c r="CA141" s="78"/>
      <c r="CB141" s="78"/>
      <c r="CC141" s="78"/>
      <c r="CD141" s="78"/>
      <c r="CE141" s="78"/>
      <c r="CF141" s="78"/>
      <c r="CG141" s="78"/>
      <c r="CH141" s="78"/>
      <c r="CI141" s="78"/>
      <c r="CJ141" s="78"/>
      <c r="CK141" s="78"/>
      <c r="CL141" s="83"/>
      <c r="CM141" s="78"/>
      <c r="CN141" s="78"/>
      <c r="CO141" s="78"/>
      <c r="CP141" s="78"/>
      <c r="CQ141" s="78"/>
      <c r="CR141" s="78"/>
      <c r="CS141" s="78"/>
      <c r="CT141" s="78"/>
      <c r="CU141" s="78"/>
      <c r="CV141" s="78"/>
      <c r="CW141" s="78"/>
      <c r="CX141" s="78"/>
      <c r="DE141" s="78"/>
      <c r="DH141" s="78"/>
    </row>
    <row r="142" spans="1:112" s="73" customFormat="1" ht="27.75" customHeight="1">
      <c r="A142" s="72"/>
      <c r="F142" s="74"/>
      <c r="AL142" s="147"/>
      <c r="AM142" s="147"/>
      <c r="AN142" s="147"/>
      <c r="AO142" s="75"/>
      <c r="AP142" s="75"/>
      <c r="AQ142" s="75"/>
      <c r="AR142" s="75"/>
      <c r="AS142" s="75"/>
      <c r="AT142" s="75"/>
      <c r="AU142" s="75"/>
      <c r="AV142" s="75"/>
      <c r="AW142" s="75"/>
      <c r="AX142" s="75"/>
      <c r="AY142" s="75"/>
      <c r="AZ142" s="75"/>
      <c r="BA142" s="76"/>
      <c r="BF142" s="77"/>
      <c r="BO142" s="78"/>
      <c r="BP142" s="78"/>
      <c r="BQ142" s="78"/>
      <c r="BR142" s="78"/>
      <c r="BS142" s="78"/>
      <c r="BT142" s="78"/>
      <c r="BU142" s="78"/>
      <c r="BV142" s="78"/>
      <c r="BW142" s="78"/>
      <c r="BX142" s="78"/>
      <c r="BY142" s="78"/>
      <c r="BZ142" s="78"/>
      <c r="CA142" s="78"/>
      <c r="CB142" s="78"/>
      <c r="CC142" s="78"/>
      <c r="CD142" s="78"/>
      <c r="CE142" s="78"/>
      <c r="CF142" s="78"/>
      <c r="CG142" s="78"/>
      <c r="CH142" s="78"/>
      <c r="CI142" s="78"/>
      <c r="CJ142" s="78"/>
      <c r="CK142" s="78"/>
      <c r="CL142" s="83"/>
      <c r="CM142" s="78"/>
      <c r="CN142" s="78"/>
      <c r="CO142" s="78"/>
      <c r="CP142" s="78"/>
      <c r="CQ142" s="78"/>
      <c r="CR142" s="78"/>
      <c r="CS142" s="78"/>
      <c r="CT142" s="78"/>
      <c r="CU142" s="78"/>
      <c r="CV142" s="78"/>
      <c r="CW142" s="78"/>
      <c r="CX142" s="78"/>
      <c r="DE142" s="78"/>
      <c r="DH142" s="78"/>
    </row>
    <row r="143" spans="1:112" s="73" customFormat="1" ht="27.75" customHeight="1">
      <c r="A143" s="72"/>
      <c r="F143" s="74"/>
      <c r="AL143" s="147"/>
      <c r="AM143" s="147"/>
      <c r="AN143" s="147"/>
      <c r="AO143" s="75"/>
      <c r="AP143" s="75"/>
      <c r="AQ143" s="75"/>
      <c r="AR143" s="75"/>
      <c r="AS143" s="75"/>
      <c r="AT143" s="75"/>
      <c r="AU143" s="75"/>
      <c r="AV143" s="75"/>
      <c r="AW143" s="75"/>
      <c r="AX143" s="75"/>
      <c r="AY143" s="75"/>
      <c r="AZ143" s="75"/>
      <c r="BA143" s="76"/>
      <c r="BF143" s="77"/>
      <c r="BO143" s="78"/>
      <c r="BP143" s="78"/>
      <c r="BQ143" s="78"/>
      <c r="BR143" s="78"/>
      <c r="BS143" s="78"/>
      <c r="BT143" s="78"/>
      <c r="BU143" s="78"/>
      <c r="BV143" s="78"/>
      <c r="BW143" s="78"/>
      <c r="BX143" s="78"/>
      <c r="BY143" s="78"/>
      <c r="BZ143" s="78"/>
      <c r="CA143" s="78"/>
      <c r="CB143" s="78"/>
      <c r="CC143" s="78"/>
      <c r="CD143" s="78"/>
      <c r="CE143" s="78"/>
      <c r="CF143" s="78"/>
      <c r="CG143" s="78"/>
      <c r="CH143" s="78"/>
      <c r="CI143" s="78"/>
      <c r="CJ143" s="78"/>
      <c r="CK143" s="78"/>
      <c r="CL143" s="83"/>
      <c r="CM143" s="78"/>
      <c r="CN143" s="78"/>
      <c r="CO143" s="78"/>
      <c r="CP143" s="78"/>
      <c r="CQ143" s="78"/>
      <c r="CR143" s="78"/>
      <c r="CS143" s="78"/>
      <c r="CT143" s="78"/>
      <c r="CU143" s="78"/>
      <c r="CV143" s="78"/>
      <c r="CW143" s="78"/>
      <c r="CX143" s="78"/>
      <c r="DE143" s="78"/>
      <c r="DH143" s="78"/>
    </row>
    <row r="144" spans="1:112" s="73" customFormat="1" ht="27.75" customHeight="1">
      <c r="A144" s="72"/>
      <c r="F144" s="74"/>
      <c r="AL144" s="147"/>
      <c r="AM144" s="147"/>
      <c r="AN144" s="147"/>
      <c r="AO144" s="75"/>
      <c r="AP144" s="75"/>
      <c r="AQ144" s="75"/>
      <c r="AR144" s="75"/>
      <c r="AS144" s="75"/>
      <c r="AT144" s="75"/>
      <c r="AU144" s="75"/>
      <c r="AV144" s="75"/>
      <c r="AW144" s="75"/>
      <c r="AX144" s="75"/>
      <c r="AY144" s="75"/>
      <c r="AZ144" s="75"/>
      <c r="BA144" s="76"/>
      <c r="BB144" s="25"/>
      <c r="BC144" s="25"/>
      <c r="BD144" s="25"/>
      <c r="BE144" s="25"/>
      <c r="BF144" s="82"/>
      <c r="BM144" s="25"/>
      <c r="BO144" s="78"/>
      <c r="BP144" s="78"/>
      <c r="BQ144" s="78"/>
      <c r="BR144" s="78"/>
      <c r="BS144" s="78"/>
      <c r="BT144" s="78"/>
      <c r="BU144" s="78"/>
      <c r="BV144" s="78"/>
      <c r="BW144" s="78"/>
      <c r="BX144" s="78"/>
      <c r="BY144" s="78"/>
      <c r="BZ144" s="78"/>
      <c r="CA144" s="78"/>
      <c r="CB144" s="78"/>
      <c r="CC144" s="78"/>
      <c r="CD144" s="78"/>
      <c r="CE144" s="78"/>
      <c r="CF144" s="78"/>
      <c r="CG144" s="78"/>
      <c r="CH144" s="78"/>
      <c r="CI144" s="78"/>
      <c r="CJ144" s="78"/>
      <c r="CK144" s="78"/>
      <c r="CL144" s="83"/>
      <c r="CM144" s="78"/>
      <c r="CN144" s="78"/>
      <c r="CO144" s="78"/>
      <c r="CP144" s="78"/>
      <c r="CQ144" s="78"/>
      <c r="CR144" s="78"/>
      <c r="CS144" s="78"/>
      <c r="CT144" s="78"/>
      <c r="CU144" s="78"/>
      <c r="CV144" s="78"/>
      <c r="CW144" s="78"/>
      <c r="CX144" s="78"/>
      <c r="DE144" s="78"/>
      <c r="DH144" s="78"/>
    </row>
    <row r="145" spans="1:40" ht="27.75" customHeight="1">
      <c r="A145" s="53"/>
      <c r="B145" s="73"/>
      <c r="C145" s="73"/>
      <c r="D145" s="73"/>
      <c r="E145" s="73"/>
      <c r="F145" s="74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73"/>
      <c r="U145" s="73"/>
      <c r="V145" s="73"/>
      <c r="W145" s="73"/>
      <c r="X145" s="73"/>
      <c r="Y145" s="73"/>
      <c r="Z145" s="73"/>
      <c r="AA145" s="73"/>
      <c r="AB145" s="73"/>
      <c r="AC145" s="73"/>
      <c r="AD145" s="73"/>
      <c r="AE145" s="73"/>
      <c r="AF145" s="73"/>
      <c r="AG145" s="73"/>
      <c r="AH145" s="73"/>
      <c r="AI145" s="73"/>
      <c r="AJ145" s="73"/>
      <c r="AK145" s="73"/>
      <c r="AL145" s="147"/>
      <c r="AM145" s="147"/>
      <c r="AN145" s="147"/>
    </row>
    <row r="146" spans="1:39" ht="27.75" customHeight="1">
      <c r="A146" s="53"/>
      <c r="E146" s="73"/>
      <c r="F146" s="74"/>
      <c r="L146" s="73"/>
      <c r="P146" s="73"/>
      <c r="AD146" s="73"/>
      <c r="AE146" s="73"/>
      <c r="AF146" s="73"/>
      <c r="AG146" s="73"/>
      <c r="AH146" s="73"/>
      <c r="AI146" s="73"/>
      <c r="AJ146" s="73"/>
      <c r="AK146" s="73"/>
      <c r="AL146" s="147"/>
      <c r="AM146" s="147"/>
    </row>
    <row r="147" spans="1:39" ht="27.75" customHeight="1">
      <c r="A147" s="53"/>
      <c r="E147" s="73"/>
      <c r="F147" s="74"/>
      <c r="AD147" s="73"/>
      <c r="AE147" s="73"/>
      <c r="AF147" s="73"/>
      <c r="AG147" s="73"/>
      <c r="AH147" s="73"/>
      <c r="AI147" s="73"/>
      <c r="AJ147" s="73"/>
      <c r="AK147" s="73"/>
      <c r="AL147" s="147"/>
      <c r="AM147" s="147"/>
    </row>
    <row r="148" ht="27.75" customHeight="1">
      <c r="A148" s="53"/>
    </row>
    <row r="149" ht="27.75" customHeight="1">
      <c r="A149" s="53"/>
    </row>
    <row r="150" ht="27.75" customHeight="1">
      <c r="A150" s="53"/>
    </row>
    <row r="151" ht="27.75" customHeight="1">
      <c r="A151" s="53"/>
    </row>
    <row r="152" ht="27.75" customHeight="1">
      <c r="A152" s="53"/>
    </row>
    <row r="153" ht="27.75" customHeight="1">
      <c r="A153" s="53"/>
    </row>
    <row r="154" ht="27.75" customHeight="1">
      <c r="A154" s="53"/>
    </row>
    <row r="155" ht="27.75" customHeight="1">
      <c r="A155" s="53"/>
    </row>
    <row r="156" ht="27.75" customHeight="1">
      <c r="A156" s="53"/>
    </row>
    <row r="157" ht="27.75" customHeight="1">
      <c r="A157" s="53"/>
    </row>
    <row r="158" ht="27.75" customHeight="1">
      <c r="A158" s="53"/>
    </row>
    <row r="159" ht="27.75" customHeight="1">
      <c r="A159" s="53"/>
    </row>
    <row r="160" ht="27.75" customHeight="1">
      <c r="A160" s="53"/>
    </row>
    <row r="161" ht="27.75" customHeight="1">
      <c r="A161" s="53"/>
    </row>
    <row r="162" ht="27.75" customHeight="1">
      <c r="A162" s="53"/>
    </row>
    <row r="163" ht="27.75" customHeight="1">
      <c r="A163" s="53"/>
    </row>
    <row r="164" ht="27.75" customHeight="1">
      <c r="A164" s="53"/>
    </row>
    <row r="165" ht="27.75" customHeight="1">
      <c r="A165" s="53"/>
    </row>
    <row r="166" ht="27.75" customHeight="1">
      <c r="A166" s="53"/>
    </row>
    <row r="167" ht="27.75" customHeight="1">
      <c r="A167" s="53"/>
    </row>
    <row r="168" ht="27.75" customHeight="1">
      <c r="A168" s="53"/>
    </row>
    <row r="169" ht="27.75" customHeight="1">
      <c r="A169" s="53"/>
    </row>
    <row r="170" ht="27.75" customHeight="1">
      <c r="A170" s="53"/>
    </row>
    <row r="171" ht="27.75" customHeight="1">
      <c r="A171" s="53"/>
    </row>
    <row r="172" ht="27.75" customHeight="1">
      <c r="A172" s="53"/>
    </row>
    <row r="173" ht="27.75" customHeight="1">
      <c r="A173" s="53"/>
    </row>
    <row r="174" ht="27.75" customHeight="1">
      <c r="A174" s="53"/>
    </row>
    <row r="175" ht="27.75" customHeight="1">
      <c r="A175" s="53"/>
    </row>
    <row r="176" ht="27.75" customHeight="1">
      <c r="A176" s="53"/>
    </row>
    <row r="177" ht="27.75" customHeight="1">
      <c r="A177" s="53"/>
    </row>
    <row r="178" ht="27.75" customHeight="1">
      <c r="A178" s="53"/>
    </row>
    <row r="179" ht="27.75" customHeight="1">
      <c r="A179" s="53"/>
    </row>
    <row r="180" ht="27.75" customHeight="1">
      <c r="A180" s="53"/>
    </row>
    <row r="181" ht="27.75" customHeight="1">
      <c r="A181" s="53"/>
    </row>
    <row r="182" ht="27.75" customHeight="1">
      <c r="A182" s="53"/>
    </row>
    <row r="183" ht="27.75" customHeight="1">
      <c r="A183" s="53"/>
    </row>
    <row r="184" ht="27.75" customHeight="1">
      <c r="A184" s="53"/>
    </row>
    <row r="185" ht="27.75" customHeight="1">
      <c r="A185" s="53"/>
    </row>
    <row r="186" ht="27.75" customHeight="1">
      <c r="A186" s="53"/>
    </row>
    <row r="187" ht="27.75" customHeight="1">
      <c r="A187" s="53"/>
    </row>
    <row r="188" ht="27.75" customHeight="1">
      <c r="A188" s="53"/>
    </row>
    <row r="189" ht="27.75" customHeight="1">
      <c r="A189" s="53"/>
    </row>
    <row r="190" ht="27.75" customHeight="1">
      <c r="A190" s="53"/>
    </row>
    <row r="191" ht="27.75" customHeight="1">
      <c r="A191" s="53"/>
    </row>
    <row r="192" ht="27.75" customHeight="1">
      <c r="A192" s="53"/>
    </row>
    <row r="193" ht="27.75" customHeight="1">
      <c r="A193" s="53"/>
    </row>
    <row r="194" ht="27.75" customHeight="1">
      <c r="A194" s="53"/>
    </row>
    <row r="195" ht="27.75" customHeight="1">
      <c r="A195" s="53"/>
    </row>
    <row r="196" ht="27.75" customHeight="1">
      <c r="A196" s="53"/>
    </row>
    <row r="197" ht="27.75" customHeight="1">
      <c r="A197" s="53"/>
    </row>
    <row r="198" ht="27.75" customHeight="1">
      <c r="A198" s="53"/>
    </row>
    <row r="199" ht="27.75" customHeight="1">
      <c r="A199" s="53"/>
    </row>
    <row r="200" ht="27.75" customHeight="1">
      <c r="A200" s="53"/>
    </row>
    <row r="201" ht="27.75" customHeight="1">
      <c r="A201" s="53"/>
    </row>
    <row r="202" ht="27.75" customHeight="1">
      <c r="A202" s="53"/>
    </row>
    <row r="203" ht="27.75" customHeight="1">
      <c r="A203" s="53"/>
    </row>
    <row r="204" ht="27.75" customHeight="1">
      <c r="A204" s="53"/>
    </row>
    <row r="205" ht="27.75" customHeight="1">
      <c r="A205" s="53"/>
    </row>
    <row r="206" ht="27.75" customHeight="1">
      <c r="A206" s="53"/>
    </row>
    <row r="207" ht="27.75" customHeight="1">
      <c r="A207" s="53"/>
    </row>
    <row r="208" ht="27.75" customHeight="1">
      <c r="A208" s="53"/>
    </row>
    <row r="209" ht="27.75" customHeight="1">
      <c r="A209" s="53"/>
    </row>
    <row r="210" ht="27.75" customHeight="1">
      <c r="A210" s="53"/>
    </row>
    <row r="211" ht="27.75" customHeight="1">
      <c r="A211" s="53"/>
    </row>
    <row r="212" ht="27.75" customHeight="1">
      <c r="A212" s="53"/>
    </row>
    <row r="213" ht="27.75" customHeight="1">
      <c r="A213" s="53"/>
    </row>
    <row r="214" ht="27.75" customHeight="1">
      <c r="A214" s="53"/>
    </row>
    <row r="215" ht="27.75" customHeight="1">
      <c r="A215" s="53"/>
    </row>
    <row r="216" ht="27.75" customHeight="1">
      <c r="A216" s="53"/>
    </row>
    <row r="217" ht="27.75" customHeight="1">
      <c r="A217" s="53"/>
    </row>
    <row r="218" ht="27.75" customHeight="1">
      <c r="A218" s="53"/>
    </row>
    <row r="219" ht="27.75" customHeight="1">
      <c r="A219" s="53"/>
    </row>
    <row r="220" ht="27.75" customHeight="1">
      <c r="A220" s="53"/>
    </row>
    <row r="221" ht="27.75" customHeight="1">
      <c r="A221" s="53"/>
    </row>
    <row r="222" ht="27.75" customHeight="1">
      <c r="A222" s="53"/>
    </row>
    <row r="223" ht="27.75" customHeight="1">
      <c r="A223" s="53"/>
    </row>
    <row r="224" ht="27.75" customHeight="1">
      <c r="A224" s="53"/>
    </row>
    <row r="225" ht="27.75" customHeight="1">
      <c r="A225" s="53"/>
    </row>
    <row r="226" ht="27.75" customHeight="1">
      <c r="A226" s="53"/>
    </row>
    <row r="227" ht="27.75" customHeight="1">
      <c r="A227" s="53"/>
    </row>
    <row r="228" ht="27.75" customHeight="1">
      <c r="A228" s="53"/>
    </row>
    <row r="229" ht="27.75" customHeight="1">
      <c r="A229" s="53"/>
    </row>
    <row r="230" ht="27.75" customHeight="1">
      <c r="A230" s="53"/>
    </row>
    <row r="231" ht="27.75" customHeight="1">
      <c r="A231" s="53"/>
    </row>
    <row r="232" ht="27.75" customHeight="1">
      <c r="A232" s="53"/>
    </row>
    <row r="233" ht="27.75" customHeight="1">
      <c r="A233" s="53"/>
    </row>
    <row r="234" ht="27.75" customHeight="1">
      <c r="A234" s="53"/>
    </row>
    <row r="235" ht="27.75" customHeight="1">
      <c r="A235" s="53"/>
    </row>
    <row r="236" ht="27.75" customHeight="1">
      <c r="A236" s="53"/>
    </row>
    <row r="237" ht="27.75" customHeight="1">
      <c r="A237" s="53"/>
    </row>
    <row r="238" ht="27.75" customHeight="1">
      <c r="A238" s="53"/>
    </row>
    <row r="239" ht="27.75" customHeight="1">
      <c r="A239" s="53"/>
    </row>
    <row r="240" ht="27.75" customHeight="1">
      <c r="A240" s="53"/>
    </row>
    <row r="241" ht="27.75" customHeight="1">
      <c r="A241" s="53"/>
    </row>
    <row r="242" ht="27.75" customHeight="1">
      <c r="A242" s="53"/>
    </row>
    <row r="243" ht="27.75" customHeight="1">
      <c r="A243" s="53"/>
    </row>
    <row r="244" ht="27.75" customHeight="1">
      <c r="A244" s="53"/>
    </row>
    <row r="245" ht="27.75" customHeight="1">
      <c r="A245" s="53"/>
    </row>
    <row r="246" ht="27.75" customHeight="1">
      <c r="A246" s="53"/>
    </row>
    <row r="247" ht="27.75" customHeight="1">
      <c r="A247" s="53"/>
    </row>
    <row r="248" ht="27.75" customHeight="1">
      <c r="A248" s="53"/>
    </row>
    <row r="249" ht="27.75" customHeight="1">
      <c r="A249" s="53"/>
    </row>
    <row r="250" ht="27.75" customHeight="1">
      <c r="A250" s="53"/>
    </row>
    <row r="251" ht="27.75" customHeight="1">
      <c r="A251" s="53"/>
    </row>
    <row r="252" ht="27.75" customHeight="1">
      <c r="A252" s="53"/>
    </row>
    <row r="253" ht="27.75" customHeight="1">
      <c r="A253" s="53"/>
    </row>
    <row r="254" ht="27.75" customHeight="1">
      <c r="A254" s="53"/>
    </row>
    <row r="255" ht="27.75" customHeight="1">
      <c r="A255" s="53"/>
    </row>
    <row r="256" ht="27.75" customHeight="1">
      <c r="A256" s="53"/>
    </row>
    <row r="257" ht="27.75" customHeight="1">
      <c r="A257" s="53"/>
    </row>
    <row r="258" ht="27.75" customHeight="1">
      <c r="A258" s="53"/>
    </row>
    <row r="259" ht="27.75" customHeight="1">
      <c r="A259" s="53"/>
    </row>
    <row r="260" ht="27.75" customHeight="1">
      <c r="A260" s="53"/>
    </row>
    <row r="261" ht="27.75" customHeight="1">
      <c r="A261" s="53"/>
    </row>
    <row r="262" ht="27.75" customHeight="1">
      <c r="A262" s="53"/>
    </row>
    <row r="263" ht="27.75" customHeight="1">
      <c r="A263" s="53"/>
    </row>
    <row r="264" ht="27.75" customHeight="1">
      <c r="A264" s="53"/>
    </row>
    <row r="265" ht="27.75" customHeight="1">
      <c r="A265" s="53"/>
    </row>
    <row r="266" ht="27.75" customHeight="1">
      <c r="A266" s="53"/>
    </row>
    <row r="267" ht="27.75" customHeight="1">
      <c r="A267" s="53"/>
    </row>
    <row r="268" ht="27.75" customHeight="1">
      <c r="A268" s="53"/>
    </row>
    <row r="269" ht="27.75" customHeight="1">
      <c r="A269" s="53"/>
    </row>
    <row r="270" ht="27.75" customHeight="1">
      <c r="A270" s="53"/>
    </row>
    <row r="271" ht="27.75" customHeight="1">
      <c r="A271" s="53"/>
    </row>
    <row r="272" ht="27.75" customHeight="1">
      <c r="A272" s="53"/>
    </row>
    <row r="273" ht="27.75" customHeight="1">
      <c r="A273" s="53"/>
    </row>
    <row r="274" ht="27.75" customHeight="1">
      <c r="A274" s="53"/>
    </row>
    <row r="275" ht="27.75" customHeight="1">
      <c r="A275" s="53"/>
    </row>
    <row r="276" ht="27.75" customHeight="1">
      <c r="A276" s="53"/>
    </row>
    <row r="277" ht="27.75" customHeight="1">
      <c r="A277" s="53"/>
    </row>
    <row r="278" ht="27.75" customHeight="1">
      <c r="A278" s="53"/>
    </row>
    <row r="279" ht="27.75" customHeight="1">
      <c r="A279" s="53"/>
    </row>
    <row r="280" ht="27.75" customHeight="1">
      <c r="A280" s="53"/>
    </row>
    <row r="281" ht="27.75" customHeight="1">
      <c r="A281" s="53"/>
    </row>
    <row r="282" ht="27.75" customHeight="1">
      <c r="A282" s="53"/>
    </row>
    <row r="283" ht="27.75" customHeight="1">
      <c r="A283" s="53"/>
    </row>
    <row r="284" ht="27.75" customHeight="1">
      <c r="A284" s="53"/>
    </row>
    <row r="285" ht="27.75" customHeight="1">
      <c r="A285" s="53"/>
    </row>
    <row r="286" ht="27.75" customHeight="1">
      <c r="A286" s="53"/>
    </row>
    <row r="287" ht="27.75" customHeight="1">
      <c r="A287" s="53"/>
    </row>
    <row r="288" ht="27.75" customHeight="1">
      <c r="A288" s="53"/>
    </row>
    <row r="289" ht="27.75" customHeight="1">
      <c r="A289" s="53"/>
    </row>
    <row r="290" ht="27.75" customHeight="1">
      <c r="A290" s="53"/>
    </row>
    <row r="291" ht="27.75" customHeight="1">
      <c r="A291" s="53"/>
    </row>
    <row r="292" ht="27.75" customHeight="1">
      <c r="A292" s="53"/>
    </row>
    <row r="293" ht="27.75" customHeight="1">
      <c r="A293" s="53"/>
    </row>
    <row r="294" ht="27.75" customHeight="1">
      <c r="A294" s="53"/>
    </row>
    <row r="295" ht="27.75" customHeight="1">
      <c r="A295" s="53"/>
    </row>
    <row r="296" ht="27.75" customHeight="1">
      <c r="A296" s="53"/>
    </row>
    <row r="297" ht="27.75" customHeight="1">
      <c r="A297" s="53"/>
    </row>
    <row r="298" ht="27.75" customHeight="1">
      <c r="A298" s="53"/>
    </row>
    <row r="299" ht="27.75" customHeight="1">
      <c r="A299" s="53"/>
    </row>
    <row r="300" ht="27.75" customHeight="1">
      <c r="A300" s="53"/>
    </row>
    <row r="301" ht="27.75" customHeight="1">
      <c r="A301" s="53"/>
    </row>
    <row r="302" ht="27.75" customHeight="1">
      <c r="A302" s="53"/>
    </row>
    <row r="303" ht="27.75" customHeight="1">
      <c r="A303" s="53"/>
    </row>
    <row r="304" ht="27.75" customHeight="1">
      <c r="A304" s="53"/>
    </row>
    <row r="305" ht="27.75" customHeight="1">
      <c r="A305" s="53"/>
    </row>
    <row r="306" ht="27.75" customHeight="1">
      <c r="A306" s="53"/>
    </row>
    <row r="307" ht="27.75" customHeight="1">
      <c r="A307" s="53"/>
    </row>
    <row r="308" ht="27.75" customHeight="1">
      <c r="A308" s="53"/>
    </row>
    <row r="309" ht="27.75" customHeight="1">
      <c r="A309" s="53"/>
    </row>
    <row r="310" ht="27.75" customHeight="1">
      <c r="A310" s="53"/>
    </row>
    <row r="311" ht="27.75" customHeight="1">
      <c r="A311" s="53"/>
    </row>
    <row r="312" ht="27.75" customHeight="1">
      <c r="A312" s="53"/>
    </row>
    <row r="313" ht="27.75" customHeight="1">
      <c r="A313" s="53"/>
    </row>
    <row r="314" ht="27.75" customHeight="1">
      <c r="A314" s="53"/>
    </row>
    <row r="315" ht="27.75" customHeight="1">
      <c r="A315" s="53"/>
    </row>
    <row r="316" ht="27.75" customHeight="1">
      <c r="A316" s="53"/>
    </row>
    <row r="317" ht="27.75" customHeight="1">
      <c r="A317" s="53"/>
    </row>
    <row r="318" ht="27.75" customHeight="1">
      <c r="A318" s="53"/>
    </row>
    <row r="319" ht="27.75" customHeight="1">
      <c r="A319" s="53"/>
    </row>
    <row r="320" ht="27.75" customHeight="1">
      <c r="A320" s="53"/>
    </row>
    <row r="321" ht="27.75" customHeight="1">
      <c r="A321" s="53"/>
    </row>
    <row r="322" ht="27.75" customHeight="1">
      <c r="A322" s="53"/>
    </row>
    <row r="323" ht="27.75" customHeight="1">
      <c r="A323" s="53"/>
    </row>
    <row r="324" ht="27.75" customHeight="1">
      <c r="A324" s="53"/>
    </row>
    <row r="325" ht="27.75" customHeight="1">
      <c r="A325" s="53"/>
    </row>
    <row r="326" ht="27.75" customHeight="1">
      <c r="A326" s="53"/>
    </row>
    <row r="327" ht="27.75" customHeight="1">
      <c r="A327" s="53"/>
    </row>
    <row r="328" ht="27.75" customHeight="1">
      <c r="A328" s="53"/>
    </row>
    <row r="329" ht="27.75" customHeight="1">
      <c r="A329" s="53"/>
    </row>
    <row r="330" ht="27.75" customHeight="1">
      <c r="A330" s="53"/>
    </row>
    <row r="331" ht="27.75" customHeight="1">
      <c r="A331" s="53"/>
    </row>
    <row r="332" ht="27.75" customHeight="1">
      <c r="A332" s="53"/>
    </row>
    <row r="333" ht="27.75" customHeight="1">
      <c r="A333" s="53"/>
    </row>
    <row r="334" ht="27.75" customHeight="1">
      <c r="A334" s="53"/>
    </row>
    <row r="335" ht="27.75" customHeight="1">
      <c r="A335" s="53"/>
    </row>
    <row r="336" ht="27.75" customHeight="1">
      <c r="A336" s="53"/>
    </row>
    <row r="337" ht="27.75" customHeight="1">
      <c r="A337" s="53"/>
    </row>
    <row r="338" ht="27.75" customHeight="1">
      <c r="A338" s="53"/>
    </row>
    <row r="339" ht="27.75" customHeight="1">
      <c r="A339" s="53"/>
    </row>
    <row r="340" ht="27.75" customHeight="1">
      <c r="A340" s="53"/>
    </row>
    <row r="341" ht="27.75" customHeight="1">
      <c r="A341" s="53"/>
    </row>
    <row r="342" ht="27.75" customHeight="1">
      <c r="A342" s="53"/>
    </row>
    <row r="343" ht="27.75" customHeight="1">
      <c r="A343" s="53"/>
    </row>
    <row r="344" ht="27.75" customHeight="1">
      <c r="A344" s="53"/>
    </row>
    <row r="345" ht="27.75" customHeight="1">
      <c r="A345" s="53"/>
    </row>
    <row r="346" ht="27.75" customHeight="1">
      <c r="A346" s="53"/>
    </row>
    <row r="347" ht="27.75" customHeight="1">
      <c r="A347" s="53"/>
    </row>
    <row r="348" ht="27.75" customHeight="1">
      <c r="A348" s="53"/>
    </row>
    <row r="349" ht="27.75" customHeight="1">
      <c r="A349" s="53"/>
    </row>
    <row r="350" ht="27.75" customHeight="1">
      <c r="A350" s="53"/>
    </row>
    <row r="351" ht="27.75" customHeight="1">
      <c r="A351" s="53"/>
    </row>
    <row r="352" ht="27.75" customHeight="1">
      <c r="A352" s="53"/>
    </row>
    <row r="353" ht="27.75" customHeight="1">
      <c r="A353" s="53"/>
    </row>
    <row r="354" ht="27.75" customHeight="1">
      <c r="A354" s="53"/>
    </row>
    <row r="355" ht="27.75" customHeight="1">
      <c r="A355" s="53"/>
    </row>
    <row r="356" ht="27.75" customHeight="1">
      <c r="A356" s="53"/>
    </row>
    <row r="357" ht="27.75" customHeight="1">
      <c r="A357" s="53"/>
    </row>
    <row r="358" ht="27.75" customHeight="1">
      <c r="A358" s="53"/>
    </row>
    <row r="359" ht="27.75" customHeight="1">
      <c r="A359" s="53"/>
    </row>
    <row r="360" ht="27.75" customHeight="1">
      <c r="A360" s="53"/>
    </row>
    <row r="361" ht="27.75" customHeight="1">
      <c r="A361" s="53"/>
    </row>
    <row r="362" ht="27.75" customHeight="1">
      <c r="A362" s="53"/>
    </row>
    <row r="363" ht="27.75" customHeight="1">
      <c r="A363" s="53"/>
    </row>
    <row r="364" ht="27.75" customHeight="1">
      <c r="A364" s="53"/>
    </row>
    <row r="365" ht="27.75" customHeight="1">
      <c r="A365" s="53"/>
    </row>
    <row r="366" ht="27.75" customHeight="1">
      <c r="A366" s="53"/>
    </row>
    <row r="367" ht="27.75" customHeight="1">
      <c r="A367" s="53"/>
    </row>
    <row r="368" ht="27.75" customHeight="1">
      <c r="A368" s="53"/>
    </row>
    <row r="369" ht="27.75" customHeight="1">
      <c r="A369" s="53"/>
    </row>
    <row r="370" ht="27.75" customHeight="1">
      <c r="A370" s="53"/>
    </row>
    <row r="371" ht="27.75" customHeight="1">
      <c r="A371" s="53"/>
    </row>
    <row r="372" ht="27.75" customHeight="1">
      <c r="A372" s="53"/>
    </row>
    <row r="373" ht="27.75" customHeight="1">
      <c r="A373" s="53"/>
    </row>
    <row r="374" ht="27.75" customHeight="1">
      <c r="A374" s="53"/>
    </row>
    <row r="375" ht="27.75" customHeight="1">
      <c r="A375" s="53"/>
    </row>
    <row r="376" ht="27.75" customHeight="1">
      <c r="A376" s="53"/>
    </row>
    <row r="377" ht="27.75" customHeight="1">
      <c r="A377" s="53"/>
    </row>
    <row r="378" ht="27.75" customHeight="1">
      <c r="A378" s="53"/>
    </row>
    <row r="379" ht="27.75" customHeight="1">
      <c r="A379" s="53"/>
    </row>
    <row r="380" ht="27.75" customHeight="1">
      <c r="A380" s="53"/>
    </row>
    <row r="381" ht="27.75" customHeight="1">
      <c r="A381" s="53"/>
    </row>
    <row r="382" ht="27.75" customHeight="1">
      <c r="A382" s="53"/>
    </row>
    <row r="383" ht="27.75" customHeight="1">
      <c r="A383" s="53"/>
    </row>
    <row r="384" ht="27.75" customHeight="1">
      <c r="A384" s="53"/>
    </row>
    <row r="385" ht="27.75" customHeight="1">
      <c r="A385" s="53"/>
    </row>
    <row r="386" ht="27.75" customHeight="1">
      <c r="A386" s="53"/>
    </row>
    <row r="387" ht="27.75" customHeight="1">
      <c r="A387" s="53"/>
    </row>
    <row r="388" ht="27.75" customHeight="1">
      <c r="A388" s="53"/>
    </row>
    <row r="389" ht="27.75" customHeight="1">
      <c r="A389" s="53"/>
    </row>
    <row r="390" ht="27.75" customHeight="1">
      <c r="A390" s="53"/>
    </row>
    <row r="391" ht="27.75" customHeight="1">
      <c r="A391" s="53"/>
    </row>
    <row r="392" ht="27.75" customHeight="1">
      <c r="A392" s="53"/>
    </row>
    <row r="393" ht="27.75" customHeight="1">
      <c r="A393" s="53"/>
    </row>
    <row r="394" ht="27.75" customHeight="1">
      <c r="A394" s="53"/>
    </row>
    <row r="395" ht="27.75" customHeight="1">
      <c r="A395" s="53"/>
    </row>
    <row r="396" ht="27.75" customHeight="1">
      <c r="A396" s="53"/>
    </row>
    <row r="397" ht="27.75" customHeight="1">
      <c r="A397" s="53"/>
    </row>
    <row r="398" ht="27.75" customHeight="1">
      <c r="A398" s="53"/>
    </row>
    <row r="399" ht="27.75" customHeight="1">
      <c r="A399" s="53"/>
    </row>
    <row r="400" ht="27.75" customHeight="1">
      <c r="A400" s="53"/>
    </row>
    <row r="401" ht="27.75" customHeight="1">
      <c r="A401" s="53"/>
    </row>
    <row r="402" ht="27.75" customHeight="1">
      <c r="A402" s="53"/>
    </row>
    <row r="403" ht="27.75" customHeight="1">
      <c r="A403" s="53"/>
    </row>
    <row r="404" ht="27.75" customHeight="1">
      <c r="A404" s="53"/>
    </row>
    <row r="405" ht="27.75" customHeight="1">
      <c r="A405" s="53"/>
    </row>
    <row r="406" ht="27.75" customHeight="1">
      <c r="A406" s="53"/>
    </row>
    <row r="407" ht="27.75" customHeight="1">
      <c r="A407" s="53"/>
    </row>
    <row r="408" ht="27.75" customHeight="1">
      <c r="A408" s="53"/>
    </row>
    <row r="409" ht="27.75" customHeight="1">
      <c r="A409" s="53"/>
    </row>
    <row r="410" ht="27.75" customHeight="1">
      <c r="A410" s="53"/>
    </row>
    <row r="411" ht="27.75" customHeight="1">
      <c r="A411" s="53"/>
    </row>
    <row r="412" ht="27.75" customHeight="1">
      <c r="A412" s="53"/>
    </row>
    <row r="413" ht="27.75" customHeight="1">
      <c r="A413" s="53"/>
    </row>
    <row r="414" ht="27.75" customHeight="1">
      <c r="A414" s="53"/>
    </row>
    <row r="415" ht="27.75" customHeight="1">
      <c r="A415" s="53"/>
    </row>
    <row r="416" ht="27.75" customHeight="1">
      <c r="A416" s="53"/>
    </row>
    <row r="417" ht="27.75" customHeight="1">
      <c r="A417" s="53"/>
    </row>
    <row r="418" ht="27.75" customHeight="1">
      <c r="A418" s="53"/>
    </row>
    <row r="419" ht="27.75" customHeight="1">
      <c r="A419" s="53"/>
    </row>
    <row r="420" ht="27.75" customHeight="1">
      <c r="A420" s="53"/>
    </row>
    <row r="421" ht="27.75" customHeight="1">
      <c r="A421" s="53"/>
    </row>
    <row r="422" ht="27.75" customHeight="1">
      <c r="A422" s="53"/>
    </row>
    <row r="423" ht="27.75" customHeight="1">
      <c r="A423" s="53"/>
    </row>
    <row r="424" ht="27.75" customHeight="1">
      <c r="A424" s="53"/>
    </row>
    <row r="425" ht="27.75" customHeight="1">
      <c r="A425" s="53"/>
    </row>
    <row r="426" ht="27.75" customHeight="1">
      <c r="A426" s="53"/>
    </row>
    <row r="427" ht="27.75" customHeight="1">
      <c r="A427" s="53"/>
    </row>
    <row r="428" ht="27.75" customHeight="1">
      <c r="A428" s="53"/>
    </row>
    <row r="429" ht="27.75" customHeight="1">
      <c r="A429" s="53"/>
    </row>
    <row r="430" ht="27.75" customHeight="1">
      <c r="A430" s="53"/>
    </row>
    <row r="431" ht="27.75" customHeight="1">
      <c r="A431" s="53"/>
    </row>
    <row r="432" ht="27.75" customHeight="1">
      <c r="A432" s="53"/>
    </row>
    <row r="433" ht="27.75" customHeight="1">
      <c r="A433" s="53"/>
    </row>
    <row r="434" ht="27.75" customHeight="1">
      <c r="A434" s="53"/>
    </row>
    <row r="435" ht="27.75" customHeight="1">
      <c r="A435" s="53"/>
    </row>
    <row r="436" ht="27.75" customHeight="1">
      <c r="A436" s="53"/>
    </row>
    <row r="437" ht="27.75" customHeight="1">
      <c r="A437" s="53"/>
    </row>
    <row r="438" ht="27.75" customHeight="1">
      <c r="A438" s="53"/>
    </row>
    <row r="439" ht="27.75" customHeight="1">
      <c r="A439" s="53"/>
    </row>
    <row r="440" ht="27.75" customHeight="1">
      <c r="A440" s="53"/>
    </row>
    <row r="441" ht="27.75" customHeight="1">
      <c r="A441" s="53"/>
    </row>
    <row r="442" ht="27.75" customHeight="1">
      <c r="A442" s="53"/>
    </row>
    <row r="443" ht="27.75" customHeight="1">
      <c r="A443" s="53"/>
    </row>
    <row r="444" ht="27.75" customHeight="1">
      <c r="A444" s="53"/>
    </row>
    <row r="445" ht="27.75" customHeight="1">
      <c r="A445" s="53"/>
    </row>
    <row r="446" ht="27.75" customHeight="1">
      <c r="A446" s="53"/>
    </row>
    <row r="447" ht="27.75" customHeight="1">
      <c r="A447" s="53"/>
    </row>
    <row r="448" ht="27.75" customHeight="1">
      <c r="A448" s="53"/>
    </row>
    <row r="449" ht="27.75" customHeight="1">
      <c r="A449" s="53"/>
    </row>
    <row r="450" ht="27.75" customHeight="1">
      <c r="A450" s="53"/>
    </row>
    <row r="451" ht="27.75" customHeight="1">
      <c r="A451" s="53"/>
    </row>
    <row r="452" ht="27.75" customHeight="1">
      <c r="A452" s="53"/>
    </row>
    <row r="453" ht="27.75" customHeight="1">
      <c r="A453" s="53"/>
    </row>
    <row r="454" ht="27.75" customHeight="1">
      <c r="A454" s="53"/>
    </row>
    <row r="455" ht="27.75" customHeight="1">
      <c r="A455" s="53"/>
    </row>
    <row r="456" ht="27.75" customHeight="1">
      <c r="A456" s="53"/>
    </row>
    <row r="457" ht="27.75" customHeight="1">
      <c r="A457" s="53"/>
    </row>
    <row r="458" ht="27.75" customHeight="1">
      <c r="A458" s="53"/>
    </row>
    <row r="459" ht="27.75" customHeight="1">
      <c r="A459" s="53"/>
    </row>
    <row r="460" ht="27.75" customHeight="1">
      <c r="A460" s="53"/>
    </row>
    <row r="461" ht="27.75" customHeight="1">
      <c r="A461" s="53"/>
    </row>
    <row r="462" ht="27.75" customHeight="1">
      <c r="A462" s="53"/>
    </row>
    <row r="463" ht="27.75" customHeight="1">
      <c r="A463" s="53"/>
    </row>
    <row r="464" ht="27.75" customHeight="1">
      <c r="A464" s="53"/>
    </row>
  </sheetData>
  <sheetProtection/>
  <mergeCells count="14">
    <mergeCell ref="DF1:DH1"/>
    <mergeCell ref="C1:D1"/>
    <mergeCell ref="AO1:BA1"/>
    <mergeCell ref="BB1:BF1"/>
    <mergeCell ref="BG1:BN1"/>
    <mergeCell ref="BO1:BY1"/>
    <mergeCell ref="Q1:Z1"/>
    <mergeCell ref="DB1:DE1"/>
    <mergeCell ref="DA1:DA2"/>
    <mergeCell ref="CI1:CL1"/>
    <mergeCell ref="CY1:CZ1"/>
    <mergeCell ref="CR1:CX1"/>
    <mergeCell ref="BZ1:CH1"/>
    <mergeCell ref="CM1:CQ1"/>
  </mergeCells>
  <dataValidations count="1">
    <dataValidation type="list" allowBlank="1" showInputMessage="1" showErrorMessage="1" sqref="DA1">
      <formula1>ОЖФ_МКД</formula1>
    </dataValidation>
  </dataValidations>
  <printOptions/>
  <pageMargins left="0.4330708661417323" right="0.35433070866141736" top="0.31496062992125984" bottom="0.1968503937007874" header="0.1968503937007874" footer="0.15748031496062992"/>
  <pageSetup fitToHeight="3" fitToWidth="1" horizontalDpi="600" verticalDpi="600" orientation="portrait" paperSize="9" scale="2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H174"/>
  <sheetViews>
    <sheetView zoomScale="70" zoomScaleNormal="70" zoomScalePageLayoutView="0" workbookViewId="0" topLeftCell="A1">
      <pane xSplit="5" ySplit="3" topLeftCell="BJ45" activePane="bottomRight" state="frozen"/>
      <selection pane="topLeft" activeCell="A1" sqref="A1"/>
      <selection pane="topRight" activeCell="F1" sqref="F1"/>
      <selection pane="bottomLeft" activeCell="A4" sqref="A4"/>
      <selection pane="bottomRight" activeCell="BK17" sqref="BK17"/>
    </sheetView>
  </sheetViews>
  <sheetFormatPr defaultColWidth="9.140625" defaultRowHeight="15"/>
  <cols>
    <col min="1" max="1" width="4.140625" style="72" customWidth="1"/>
    <col min="2" max="2" width="8.7109375" style="72" customWidth="1"/>
    <col min="3" max="3" width="14.00390625" style="72" customWidth="1"/>
    <col min="4" max="4" width="6.28125" style="72" customWidth="1"/>
    <col min="5" max="5" width="21.00390625" style="72" customWidth="1"/>
    <col min="6" max="6" width="13.7109375" style="448" customWidth="1"/>
    <col min="7" max="7" width="6.28125" style="72" customWidth="1"/>
    <col min="8" max="8" width="9.57421875" style="72" customWidth="1"/>
    <col min="9" max="9" width="17.140625" style="72" customWidth="1"/>
    <col min="10" max="10" width="17.00390625" style="72" customWidth="1"/>
    <col min="11" max="11" width="39.8515625" style="72" customWidth="1"/>
    <col min="12" max="14" width="20.421875" style="72" customWidth="1"/>
    <col min="15" max="21" width="12.421875" style="72" customWidth="1"/>
    <col min="22" max="22" width="12.140625" style="72" customWidth="1"/>
    <col min="23" max="23" width="9.00390625" style="72" customWidth="1"/>
    <col min="24" max="24" width="12.421875" style="72" customWidth="1"/>
    <col min="25" max="25" width="9.140625" style="72" customWidth="1"/>
    <col min="26" max="26" width="8.57421875" style="72" customWidth="1"/>
    <col min="27" max="27" width="4.00390625" style="72" customWidth="1"/>
    <col min="28" max="28" width="8.7109375" style="72" customWidth="1"/>
    <col min="29" max="31" width="10.57421875" style="72" customWidth="1"/>
    <col min="32" max="32" width="9.7109375" style="72" customWidth="1"/>
    <col min="33" max="33" width="9.8515625" style="72" customWidth="1"/>
    <col min="34" max="36" width="10.28125" style="72" customWidth="1"/>
    <col min="37" max="37" width="10.421875" style="72" customWidth="1"/>
    <col min="38" max="38" width="11.00390625" style="72" customWidth="1"/>
    <col min="39" max="41" width="10.140625" style="72" customWidth="1"/>
    <col min="42" max="42" width="10.57421875" style="72" customWidth="1"/>
    <col min="43" max="44" width="9.7109375" style="72" customWidth="1"/>
    <col min="45" max="45" width="11.140625" style="72" customWidth="1"/>
    <col min="46" max="46" width="16.421875" style="72" customWidth="1"/>
    <col min="47" max="49" width="13.421875" style="535" customWidth="1"/>
    <col min="50" max="50" width="16.421875" style="72" customWidth="1"/>
    <col min="51" max="51" width="12.57421875" style="72" customWidth="1"/>
    <col min="52" max="52" width="8.28125" style="72" customWidth="1"/>
    <col min="53" max="60" width="9.7109375" style="72" customWidth="1"/>
    <col min="61" max="61" width="7.00390625" style="72" customWidth="1"/>
    <col min="62" max="62" width="11.140625" style="72" customWidth="1"/>
    <col min="63" max="63" width="11.8515625" style="72" customWidth="1"/>
    <col min="64" max="64" width="11.7109375" style="456" customWidth="1"/>
    <col min="65" max="65" width="11.57421875" style="456" customWidth="1"/>
    <col min="66" max="66" width="11.421875" style="456" customWidth="1"/>
    <col min="67" max="68" width="10.421875" style="456" customWidth="1"/>
    <col min="69" max="69" width="12.7109375" style="456" customWidth="1"/>
    <col min="70" max="71" width="11.7109375" style="456" customWidth="1"/>
    <col min="72" max="72" width="9.140625" style="457" customWidth="1"/>
    <col min="73" max="73" width="10.421875" style="72" customWidth="1"/>
    <col min="74" max="75" width="9.140625" style="72" customWidth="1"/>
    <col min="76" max="76" width="9.28125" style="72" customWidth="1"/>
    <col min="77" max="77" width="9.140625" style="72" customWidth="1"/>
    <col min="78" max="82" width="11.421875" style="458" customWidth="1"/>
    <col min="83" max="83" width="12.00390625" style="72" customWidth="1"/>
    <col min="84" max="84" width="10.57421875" style="72" customWidth="1"/>
    <col min="85" max="90" width="10.7109375" style="72" customWidth="1"/>
    <col min="91" max="91" width="16.7109375" style="72" customWidth="1"/>
    <col min="92" max="92" width="11.421875" style="435" customWidth="1"/>
    <col min="93" max="93" width="9.140625" style="435" customWidth="1"/>
    <col min="94" max="101" width="11.421875" style="435" customWidth="1"/>
    <col min="102" max="102" width="17.140625" style="435" customWidth="1"/>
    <col min="103" max="103" width="11.8515625" style="435" customWidth="1"/>
    <col min="104" max="104" width="9.140625" style="435" customWidth="1"/>
    <col min="105" max="109" width="12.140625" style="435" customWidth="1"/>
    <col min="110" max="110" width="18.8515625" style="435" customWidth="1"/>
    <col min="111" max="111" width="13.00390625" style="448" customWidth="1"/>
    <col min="112" max="112" width="15.00390625" style="435" customWidth="1"/>
    <col min="113" max="114" width="13.140625" style="435" customWidth="1"/>
    <col min="115" max="115" width="11.7109375" style="435" customWidth="1"/>
    <col min="116" max="116" width="11.00390625" style="435" customWidth="1"/>
    <col min="117" max="119" width="11.57421875" style="435" customWidth="1"/>
    <col min="120" max="120" width="14.140625" style="435" customWidth="1"/>
    <col min="121" max="122" width="12.140625" style="72" customWidth="1"/>
    <col min="123" max="123" width="15.00390625" style="435" customWidth="1"/>
    <col min="124" max="125" width="13.140625" style="72" customWidth="1"/>
    <col min="126" max="132" width="9.140625" style="72" customWidth="1"/>
    <col min="133" max="134" width="9.140625" style="435" customWidth="1"/>
    <col min="135" max="135" width="10.7109375" style="435" customWidth="1"/>
    <col min="136" max="136" width="14.421875" style="435" customWidth="1"/>
    <col min="137" max="16384" width="9.140625" style="72" customWidth="1"/>
  </cols>
  <sheetData>
    <row r="1" spans="1:136" ht="15.75" thickBot="1">
      <c r="A1" s="1"/>
      <c r="B1" s="1"/>
      <c r="C1" s="932" t="s">
        <v>1</v>
      </c>
      <c r="D1" s="932"/>
      <c r="E1" s="2"/>
      <c r="F1" s="3"/>
      <c r="G1" s="1"/>
      <c r="H1" s="1"/>
      <c r="I1" s="1"/>
      <c r="J1" s="1"/>
      <c r="K1" s="1"/>
      <c r="L1" s="1"/>
      <c r="M1" s="1"/>
      <c r="N1" s="1"/>
      <c r="O1" s="1"/>
      <c r="P1" s="949" t="s">
        <v>1084</v>
      </c>
      <c r="Q1" s="950"/>
      <c r="R1" s="951"/>
      <c r="S1" s="353"/>
      <c r="T1" s="353"/>
      <c r="U1" s="353"/>
      <c r="V1" s="353"/>
      <c r="W1" s="944" t="s">
        <v>2</v>
      </c>
      <c r="X1" s="945"/>
      <c r="Y1" s="945"/>
      <c r="Z1" s="945"/>
      <c r="AA1" s="946"/>
      <c r="AB1" s="913" t="s">
        <v>680</v>
      </c>
      <c r="AC1" s="945"/>
      <c r="AD1" s="945"/>
      <c r="AE1" s="945"/>
      <c r="AF1" s="945"/>
      <c r="AG1" s="945"/>
      <c r="AH1" s="945"/>
      <c r="AI1" s="945"/>
      <c r="AJ1" s="945"/>
      <c r="AK1" s="945"/>
      <c r="AL1" s="946"/>
      <c r="AM1" s="944" t="s">
        <v>681</v>
      </c>
      <c r="AN1" s="945"/>
      <c r="AO1" s="945"/>
      <c r="AP1" s="945"/>
      <c r="AQ1" s="945"/>
      <c r="AR1" s="914"/>
      <c r="AS1" s="946"/>
      <c r="AT1" s="944" t="s">
        <v>682</v>
      </c>
      <c r="AU1" s="945"/>
      <c r="AV1" s="945"/>
      <c r="AW1" s="945"/>
      <c r="AX1" s="946"/>
      <c r="AY1" s="4"/>
      <c r="AZ1" s="1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354"/>
      <c r="BM1" s="354"/>
      <c r="BN1" s="355"/>
      <c r="BO1" s="933" t="s">
        <v>683</v>
      </c>
      <c r="BP1" s="934"/>
      <c r="BQ1" s="934"/>
      <c r="BR1" s="934"/>
      <c r="BS1" s="934"/>
      <c r="BT1" s="935"/>
      <c r="BU1" s="936" t="s">
        <v>3</v>
      </c>
      <c r="BV1" s="937"/>
      <c r="BW1" s="937"/>
      <c r="BX1" s="937"/>
      <c r="BY1" s="937"/>
      <c r="BZ1" s="937"/>
      <c r="CA1" s="567"/>
      <c r="CB1" s="568"/>
      <c r="CC1" s="568"/>
      <c r="CD1" s="569"/>
      <c r="CE1" s="925" t="s">
        <v>4</v>
      </c>
      <c r="CF1" s="926"/>
      <c r="CG1" s="926"/>
      <c r="CH1" s="927"/>
      <c r="CI1" s="927"/>
      <c r="CJ1" s="927"/>
      <c r="CK1" s="927"/>
      <c r="CL1" s="927"/>
      <c r="CM1" s="943"/>
      <c r="CN1" s="942" t="s">
        <v>5</v>
      </c>
      <c r="CO1" s="926"/>
      <c r="CP1" s="926"/>
      <c r="CQ1" s="927"/>
      <c r="CR1" s="927"/>
      <c r="CS1" s="927"/>
      <c r="CT1" s="927"/>
      <c r="CU1" s="927"/>
      <c r="CV1" s="927"/>
      <c r="CW1" s="927"/>
      <c r="CX1" s="943"/>
      <c r="CY1" s="925" t="s">
        <v>6</v>
      </c>
      <c r="CZ1" s="926"/>
      <c r="DA1" s="926"/>
      <c r="DB1" s="927"/>
      <c r="DC1" s="927"/>
      <c r="DD1" s="927"/>
      <c r="DE1" s="927"/>
      <c r="DF1" s="927"/>
      <c r="DG1" s="928" t="s">
        <v>867</v>
      </c>
      <c r="DH1" s="922"/>
      <c r="DI1" s="952"/>
      <c r="DJ1" s="673"/>
      <c r="DK1" s="942" t="s">
        <v>7</v>
      </c>
      <c r="DL1" s="926"/>
      <c r="DM1" s="926"/>
      <c r="DN1" s="927"/>
      <c r="DO1" s="927"/>
      <c r="DP1" s="927"/>
      <c r="DQ1" s="928" t="s">
        <v>520</v>
      </c>
      <c r="DR1" s="922"/>
      <c r="DS1" s="922"/>
      <c r="DT1" s="922"/>
      <c r="DU1" s="952"/>
      <c r="DV1" s="917" t="s">
        <v>875</v>
      </c>
      <c r="DW1" s="918"/>
      <c r="DX1" s="916" t="s">
        <v>1021</v>
      </c>
      <c r="DY1" s="917"/>
      <c r="DZ1" s="917"/>
      <c r="EA1" s="917"/>
      <c r="EB1" s="917"/>
      <c r="EC1" s="917"/>
      <c r="ED1" s="918"/>
      <c r="EE1" s="947" t="s">
        <v>1051</v>
      </c>
      <c r="EF1" s="948"/>
    </row>
    <row r="2" spans="1:138" ht="106.5" customHeight="1" thickBot="1">
      <c r="A2" s="7" t="s">
        <v>0</v>
      </c>
      <c r="B2" s="8" t="s">
        <v>8</v>
      </c>
      <c r="C2" s="8" t="s">
        <v>9</v>
      </c>
      <c r="D2" s="8" t="s">
        <v>10</v>
      </c>
      <c r="E2" s="8" t="s">
        <v>11</v>
      </c>
      <c r="F2" s="8" t="s">
        <v>12</v>
      </c>
      <c r="G2" s="8" t="s">
        <v>13</v>
      </c>
      <c r="H2" s="8" t="s">
        <v>14</v>
      </c>
      <c r="I2" s="8" t="s">
        <v>985</v>
      </c>
      <c r="J2" s="8" t="s">
        <v>524</v>
      </c>
      <c r="K2" s="8" t="s">
        <v>103</v>
      </c>
      <c r="L2" s="8" t="s">
        <v>205</v>
      </c>
      <c r="M2" s="8" t="s">
        <v>232</v>
      </c>
      <c r="N2" s="8" t="s">
        <v>684</v>
      </c>
      <c r="O2" s="8" t="s">
        <v>977</v>
      </c>
      <c r="P2" s="9" t="s">
        <v>979</v>
      </c>
      <c r="Q2" s="9" t="s">
        <v>978</v>
      </c>
      <c r="R2" s="702" t="s">
        <v>1064</v>
      </c>
      <c r="S2" s="582" t="s">
        <v>512</v>
      </c>
      <c r="T2" s="582" t="s">
        <v>971</v>
      </c>
      <c r="U2" s="582" t="s">
        <v>970</v>
      </c>
      <c r="V2" s="582" t="s">
        <v>15</v>
      </c>
      <c r="W2" s="7" t="s">
        <v>16</v>
      </c>
      <c r="X2" s="220" t="s">
        <v>1025</v>
      </c>
      <c r="Y2" s="8" t="s">
        <v>17</v>
      </c>
      <c r="Z2" s="8" t="s">
        <v>18</v>
      </c>
      <c r="AA2" s="9" t="s">
        <v>19</v>
      </c>
      <c r="AB2" s="586" t="s">
        <v>972</v>
      </c>
      <c r="AC2" s="585" t="s">
        <v>685</v>
      </c>
      <c r="AD2" s="8" t="s">
        <v>686</v>
      </c>
      <c r="AE2" s="8" t="s">
        <v>687</v>
      </c>
      <c r="AF2" s="8" t="s">
        <v>688</v>
      </c>
      <c r="AG2" s="587" t="s">
        <v>689</v>
      </c>
      <c r="AH2" s="8" t="s">
        <v>690</v>
      </c>
      <c r="AI2" s="8" t="s">
        <v>691</v>
      </c>
      <c r="AJ2" s="8" t="s">
        <v>692</v>
      </c>
      <c r="AK2" s="8" t="s">
        <v>693</v>
      </c>
      <c r="AL2" s="701" t="s">
        <v>20</v>
      </c>
      <c r="AM2" s="356" t="s">
        <v>694</v>
      </c>
      <c r="AN2" s="11" t="s">
        <v>695</v>
      </c>
      <c r="AO2" s="11" t="s">
        <v>696</v>
      </c>
      <c r="AP2" s="11" t="s">
        <v>697</v>
      </c>
      <c r="AQ2" s="694" t="s">
        <v>698</v>
      </c>
      <c r="AR2" s="338" t="s">
        <v>381</v>
      </c>
      <c r="AS2" s="696" t="s">
        <v>21</v>
      </c>
      <c r="AT2" s="357" t="s">
        <v>22</v>
      </c>
      <c r="AU2" s="522" t="s">
        <v>699</v>
      </c>
      <c r="AV2" s="541" t="s">
        <v>873</v>
      </c>
      <c r="AW2" s="541" t="s">
        <v>874</v>
      </c>
      <c r="AX2" s="12" t="s">
        <v>23</v>
      </c>
      <c r="AY2" s="358" t="s">
        <v>24</v>
      </c>
      <c r="AZ2" s="8" t="s">
        <v>25</v>
      </c>
      <c r="BA2" s="8" t="s">
        <v>26</v>
      </c>
      <c r="BB2" s="731" t="s">
        <v>1073</v>
      </c>
      <c r="BC2" s="732" t="s">
        <v>1074</v>
      </c>
      <c r="BD2" s="732" t="s">
        <v>1075</v>
      </c>
      <c r="BE2" s="8" t="s">
        <v>1058</v>
      </c>
      <c r="BF2" s="8" t="s">
        <v>1059</v>
      </c>
      <c r="BG2" s="202" t="s">
        <v>417</v>
      </c>
      <c r="BH2" s="202" t="s">
        <v>418</v>
      </c>
      <c r="BI2" s="8" t="s">
        <v>27</v>
      </c>
      <c r="BJ2" s="8" t="s">
        <v>700</v>
      </c>
      <c r="BK2" s="359" t="s">
        <v>701</v>
      </c>
      <c r="BL2" s="359" t="s">
        <v>702</v>
      </c>
      <c r="BM2" s="360" t="s">
        <v>703</v>
      </c>
      <c r="BN2" s="576" t="s">
        <v>704</v>
      </c>
      <c r="BO2" s="13" t="s">
        <v>28</v>
      </c>
      <c r="BP2" s="14" t="s">
        <v>29</v>
      </c>
      <c r="BQ2" s="14" t="s">
        <v>30</v>
      </c>
      <c r="BR2" s="14" t="s">
        <v>31</v>
      </c>
      <c r="BS2" s="14" t="s">
        <v>32</v>
      </c>
      <c r="BT2" s="15" t="s">
        <v>33</v>
      </c>
      <c r="BU2" s="16" t="s">
        <v>34</v>
      </c>
      <c r="BV2" s="17" t="s">
        <v>35</v>
      </c>
      <c r="BW2" s="17" t="s">
        <v>1041</v>
      </c>
      <c r="BX2" s="17" t="s">
        <v>36</v>
      </c>
      <c r="BY2" s="18" t="s">
        <v>37</v>
      </c>
      <c r="BZ2" s="19" t="s">
        <v>38</v>
      </c>
      <c r="CA2" s="572" t="s">
        <v>883</v>
      </c>
      <c r="CB2" s="572" t="s">
        <v>884</v>
      </c>
      <c r="CC2" s="572" t="s">
        <v>885</v>
      </c>
      <c r="CD2" s="573" t="s">
        <v>886</v>
      </c>
      <c r="CE2" s="23" t="s">
        <v>39</v>
      </c>
      <c r="CF2" s="21" t="s">
        <v>40</v>
      </c>
      <c r="CG2" s="21" t="s">
        <v>41</v>
      </c>
      <c r="CH2" s="24" t="s">
        <v>498</v>
      </c>
      <c r="CI2" s="24" t="s">
        <v>499</v>
      </c>
      <c r="CJ2" s="24" t="s">
        <v>1005</v>
      </c>
      <c r="CK2" s="24" t="s">
        <v>1010</v>
      </c>
      <c r="CL2" s="203" t="s">
        <v>343</v>
      </c>
      <c r="CM2" s="22" t="s">
        <v>42</v>
      </c>
      <c r="CN2" s="20" t="s">
        <v>39</v>
      </c>
      <c r="CO2" s="21" t="s">
        <v>43</v>
      </c>
      <c r="CP2" s="21" t="s">
        <v>44</v>
      </c>
      <c r="CQ2" s="24" t="s">
        <v>502</v>
      </c>
      <c r="CR2" s="24" t="s">
        <v>503</v>
      </c>
      <c r="CS2" s="24" t="s">
        <v>504</v>
      </c>
      <c r="CT2" s="203" t="s">
        <v>343</v>
      </c>
      <c r="CU2" s="711" t="s">
        <v>1065</v>
      </c>
      <c r="CV2" s="711" t="s">
        <v>1066</v>
      </c>
      <c r="CW2" s="711" t="s">
        <v>1068</v>
      </c>
      <c r="CX2" s="22" t="s">
        <v>45</v>
      </c>
      <c r="CY2" s="23" t="s">
        <v>39</v>
      </c>
      <c r="CZ2" s="21" t="s">
        <v>46</v>
      </c>
      <c r="DA2" s="21" t="s">
        <v>47</v>
      </c>
      <c r="DB2" s="24" t="s">
        <v>502</v>
      </c>
      <c r="DC2" s="24" t="s">
        <v>505</v>
      </c>
      <c r="DD2" s="24" t="s">
        <v>506</v>
      </c>
      <c r="DE2" s="203" t="s">
        <v>343</v>
      </c>
      <c r="DF2" s="24" t="s">
        <v>48</v>
      </c>
      <c r="DG2" s="20" t="s">
        <v>868</v>
      </c>
      <c r="DH2" s="21" t="s">
        <v>869</v>
      </c>
      <c r="DI2" s="203" t="s">
        <v>343</v>
      </c>
      <c r="DJ2" s="23" t="s">
        <v>501</v>
      </c>
      <c r="DK2" s="20" t="s">
        <v>39</v>
      </c>
      <c r="DL2" s="21" t="s">
        <v>49</v>
      </c>
      <c r="DM2" s="21" t="s">
        <v>50</v>
      </c>
      <c r="DN2" s="23" t="s">
        <v>1045</v>
      </c>
      <c r="DO2" s="23" t="s">
        <v>1046</v>
      </c>
      <c r="DP2" s="24" t="s">
        <v>51</v>
      </c>
      <c r="DQ2" s="20" t="s">
        <v>866</v>
      </c>
      <c r="DR2" s="693" t="s">
        <v>880</v>
      </c>
      <c r="DS2" s="21" t="s">
        <v>522</v>
      </c>
      <c r="DT2" s="22" t="s">
        <v>521</v>
      </c>
      <c r="DU2" s="203" t="s">
        <v>343</v>
      </c>
      <c r="DV2" s="38" t="s">
        <v>877</v>
      </c>
      <c r="DW2" s="40" t="s">
        <v>876</v>
      </c>
      <c r="DX2" s="643" t="s">
        <v>1020</v>
      </c>
      <c r="DY2" s="643" t="s">
        <v>1016</v>
      </c>
      <c r="DZ2" s="643" t="s">
        <v>1017</v>
      </c>
      <c r="EA2" s="643" t="s">
        <v>1018</v>
      </c>
      <c r="EB2" s="644" t="s">
        <v>1019</v>
      </c>
      <c r="EC2" s="115" t="s">
        <v>1022</v>
      </c>
      <c r="ED2" s="115" t="s">
        <v>1024</v>
      </c>
      <c r="EE2" s="115" t="s">
        <v>1053</v>
      </c>
      <c r="EF2" s="115" t="s">
        <v>1054</v>
      </c>
      <c r="EG2" s="40" t="s">
        <v>1062</v>
      </c>
      <c r="EH2" s="887" t="s">
        <v>324</v>
      </c>
    </row>
    <row r="3" spans="1:138" ht="15.75" thickBot="1">
      <c r="A3" s="26">
        <v>1</v>
      </c>
      <c r="B3" s="27">
        <f>A3+1</f>
        <v>2</v>
      </c>
      <c r="C3" s="27">
        <f aca="true" t="shared" si="0" ref="C3:CG3">B3+1</f>
        <v>3</v>
      </c>
      <c r="D3" s="27">
        <f t="shared" si="0"/>
        <v>4</v>
      </c>
      <c r="E3" s="27">
        <f t="shared" si="0"/>
        <v>5</v>
      </c>
      <c r="F3" s="27">
        <f t="shared" si="0"/>
        <v>6</v>
      </c>
      <c r="G3" s="27">
        <f t="shared" si="0"/>
        <v>7</v>
      </c>
      <c r="H3" s="27">
        <f t="shared" si="0"/>
        <v>8</v>
      </c>
      <c r="I3" s="27">
        <f>H3+1</f>
        <v>9</v>
      </c>
      <c r="J3" s="27">
        <f>I3+1</f>
        <v>10</v>
      </c>
      <c r="K3" s="27">
        <f>J3+1</f>
        <v>11</v>
      </c>
      <c r="L3" s="27">
        <f t="shared" si="0"/>
        <v>12</v>
      </c>
      <c r="M3" s="27">
        <f>L3+1</f>
        <v>13</v>
      </c>
      <c r="N3" s="27">
        <f>M3+1</f>
        <v>14</v>
      </c>
      <c r="O3" s="350">
        <f>N3+1</f>
        <v>15</v>
      </c>
      <c r="P3" s="350">
        <f>N3+1</f>
        <v>15</v>
      </c>
      <c r="Q3" s="350">
        <f>P3+1</f>
        <v>16</v>
      </c>
      <c r="R3" s="350"/>
      <c r="S3" s="350">
        <f>Q3+1</f>
        <v>17</v>
      </c>
      <c r="T3" s="350">
        <f>S3+1</f>
        <v>18</v>
      </c>
      <c r="U3" s="27">
        <f aca="true" t="shared" si="1" ref="U3:AC3">T3+1</f>
        <v>19</v>
      </c>
      <c r="V3" s="27">
        <f t="shared" si="1"/>
        <v>20</v>
      </c>
      <c r="W3" s="27">
        <f t="shared" si="1"/>
        <v>21</v>
      </c>
      <c r="X3" s="27">
        <f t="shared" si="1"/>
        <v>22</v>
      </c>
      <c r="Y3" s="27"/>
      <c r="Z3" s="27"/>
      <c r="AA3" s="27"/>
      <c r="AB3" s="27">
        <f>X3+1</f>
        <v>23</v>
      </c>
      <c r="AC3" s="27">
        <f t="shared" si="1"/>
        <v>24</v>
      </c>
      <c r="AD3" s="27">
        <f t="shared" si="0"/>
        <v>25</v>
      </c>
      <c r="AE3" s="27">
        <f t="shared" si="0"/>
        <v>26</v>
      </c>
      <c r="AF3" s="27">
        <f t="shared" si="0"/>
        <v>27</v>
      </c>
      <c r="AG3" s="27">
        <f t="shared" si="0"/>
        <v>28</v>
      </c>
      <c r="AH3" s="27">
        <f t="shared" si="0"/>
        <v>29</v>
      </c>
      <c r="AI3" s="27">
        <f t="shared" si="0"/>
        <v>30</v>
      </c>
      <c r="AJ3" s="27">
        <f t="shared" si="0"/>
        <v>31</v>
      </c>
      <c r="AK3" s="27">
        <f t="shared" si="0"/>
        <v>32</v>
      </c>
      <c r="AL3" s="27">
        <f t="shared" si="0"/>
        <v>33</v>
      </c>
      <c r="AM3" s="27">
        <f t="shared" si="0"/>
        <v>34</v>
      </c>
      <c r="AN3" s="27">
        <f t="shared" si="0"/>
        <v>35</v>
      </c>
      <c r="AO3" s="27">
        <f t="shared" si="0"/>
        <v>36</v>
      </c>
      <c r="AP3" s="27">
        <f t="shared" si="0"/>
        <v>37</v>
      </c>
      <c r="AQ3" s="28">
        <f t="shared" si="0"/>
        <v>38</v>
      </c>
      <c r="AR3" s="28">
        <f>AQ3+1</f>
        <v>39</v>
      </c>
      <c r="AS3" s="28">
        <f>AR3+1</f>
        <v>40</v>
      </c>
      <c r="AT3" s="27">
        <f t="shared" si="0"/>
        <v>41</v>
      </c>
      <c r="AU3" s="523">
        <f t="shared" si="0"/>
        <v>42</v>
      </c>
      <c r="AV3" s="523">
        <f>AU3+1</f>
        <v>43</v>
      </c>
      <c r="AW3" s="523">
        <f>AV3+1</f>
        <v>44</v>
      </c>
      <c r="AX3" s="27">
        <f>AW3+1</f>
        <v>45</v>
      </c>
      <c r="AY3" s="27">
        <f t="shared" si="0"/>
        <v>46</v>
      </c>
      <c r="AZ3" s="27">
        <f t="shared" si="0"/>
        <v>47</v>
      </c>
      <c r="BA3" s="27">
        <f t="shared" si="0"/>
        <v>48</v>
      </c>
      <c r="BB3" s="27"/>
      <c r="BC3" s="27">
        <f>BA3+1</f>
        <v>49</v>
      </c>
      <c r="BD3" s="27">
        <f aca="true" t="shared" si="2" ref="BD3:BI3">BC3+1</f>
        <v>50</v>
      </c>
      <c r="BE3" s="27">
        <f t="shared" si="2"/>
        <v>51</v>
      </c>
      <c r="BF3" s="27">
        <f t="shared" si="2"/>
        <v>52</v>
      </c>
      <c r="BG3" s="27">
        <f t="shared" si="2"/>
        <v>53</v>
      </c>
      <c r="BH3" s="27">
        <f t="shared" si="2"/>
        <v>54</v>
      </c>
      <c r="BI3" s="27">
        <f t="shared" si="2"/>
        <v>55</v>
      </c>
      <c r="BJ3" s="27">
        <f t="shared" si="0"/>
        <v>56</v>
      </c>
      <c r="BK3" s="27">
        <f t="shared" si="0"/>
        <v>57</v>
      </c>
      <c r="BL3" s="27">
        <f t="shared" si="0"/>
        <v>58</v>
      </c>
      <c r="BM3" s="27">
        <f t="shared" si="0"/>
        <v>59</v>
      </c>
      <c r="BN3" s="577">
        <f t="shared" si="0"/>
        <v>60</v>
      </c>
      <c r="BO3" s="27">
        <f t="shared" si="0"/>
        <v>61</v>
      </c>
      <c r="BP3" s="27">
        <f t="shared" si="0"/>
        <v>62</v>
      </c>
      <c r="BQ3" s="27">
        <f t="shared" si="0"/>
        <v>63</v>
      </c>
      <c r="BR3" s="27">
        <f t="shared" si="0"/>
        <v>64</v>
      </c>
      <c r="BS3" s="27">
        <f t="shared" si="0"/>
        <v>65</v>
      </c>
      <c r="BT3" s="27">
        <f t="shared" si="0"/>
        <v>66</v>
      </c>
      <c r="BU3" s="27">
        <f t="shared" si="0"/>
        <v>67</v>
      </c>
      <c r="BV3" s="27">
        <f t="shared" si="0"/>
        <v>68</v>
      </c>
      <c r="BW3" s="27">
        <f>BV3+1</f>
        <v>69</v>
      </c>
      <c r="BX3" s="27">
        <f>BW3+1</f>
        <v>70</v>
      </c>
      <c r="BY3" s="27">
        <f t="shared" si="0"/>
        <v>71</v>
      </c>
      <c r="BZ3" s="28">
        <f t="shared" si="0"/>
        <v>72</v>
      </c>
      <c r="CA3" s="28">
        <f>BZ3+1</f>
        <v>73</v>
      </c>
      <c r="CB3" s="28">
        <f>CA3+1</f>
        <v>74</v>
      </c>
      <c r="CC3" s="28">
        <f>CB3+1</f>
        <v>75</v>
      </c>
      <c r="CD3" s="28">
        <f>CC3+1</f>
        <v>76</v>
      </c>
      <c r="CE3" s="28">
        <f>CD3+1</f>
        <v>77</v>
      </c>
      <c r="CF3" s="27">
        <f t="shared" si="0"/>
        <v>78</v>
      </c>
      <c r="CG3" s="27">
        <f t="shared" si="0"/>
        <v>79</v>
      </c>
      <c r="CH3" s="27">
        <f aca="true" t="shared" si="3" ref="CH3:ED3">CG3+1</f>
        <v>80</v>
      </c>
      <c r="CI3" s="27">
        <f t="shared" si="3"/>
        <v>81</v>
      </c>
      <c r="CJ3" s="27">
        <f t="shared" si="3"/>
        <v>82</v>
      </c>
      <c r="CK3" s="27">
        <f t="shared" si="3"/>
        <v>83</v>
      </c>
      <c r="CL3" s="27">
        <f t="shared" si="3"/>
        <v>84</v>
      </c>
      <c r="CM3" s="27">
        <f t="shared" si="3"/>
        <v>85</v>
      </c>
      <c r="CN3" s="27">
        <f t="shared" si="3"/>
        <v>86</v>
      </c>
      <c r="CO3" s="27">
        <f t="shared" si="3"/>
        <v>87</v>
      </c>
      <c r="CP3" s="27">
        <f t="shared" si="3"/>
        <v>88</v>
      </c>
      <c r="CQ3" s="27">
        <f t="shared" si="3"/>
        <v>89</v>
      </c>
      <c r="CR3" s="27">
        <f t="shared" si="3"/>
        <v>90</v>
      </c>
      <c r="CS3" s="27">
        <f t="shared" si="3"/>
        <v>91</v>
      </c>
      <c r="CT3" s="350">
        <f t="shared" si="3"/>
        <v>92</v>
      </c>
      <c r="CU3" s="350"/>
      <c r="CV3" s="350"/>
      <c r="CW3" s="350"/>
      <c r="CX3" s="350">
        <f>CT3+1</f>
        <v>93</v>
      </c>
      <c r="CY3" s="27">
        <f t="shared" si="3"/>
        <v>94</v>
      </c>
      <c r="CZ3" s="27">
        <f t="shared" si="3"/>
        <v>95</v>
      </c>
      <c r="DA3" s="27">
        <f t="shared" si="3"/>
        <v>96</v>
      </c>
      <c r="DB3" s="27">
        <f t="shared" si="3"/>
        <v>97</v>
      </c>
      <c r="DC3" s="27">
        <f t="shared" si="3"/>
        <v>98</v>
      </c>
      <c r="DD3" s="27">
        <f t="shared" si="3"/>
        <v>99</v>
      </c>
      <c r="DE3" s="350">
        <f t="shared" si="3"/>
        <v>100</v>
      </c>
      <c r="DF3" s="27">
        <f t="shared" si="3"/>
        <v>101</v>
      </c>
      <c r="DG3" s="27">
        <f t="shared" si="3"/>
        <v>102</v>
      </c>
      <c r="DH3" s="27">
        <f t="shared" si="3"/>
        <v>103</v>
      </c>
      <c r="DI3" s="27">
        <f t="shared" si="3"/>
        <v>104</v>
      </c>
      <c r="DJ3" s="27">
        <f t="shared" si="3"/>
        <v>105</v>
      </c>
      <c r="DK3" s="27">
        <f t="shared" si="3"/>
        <v>106</v>
      </c>
      <c r="DL3" s="27">
        <f t="shared" si="3"/>
        <v>107</v>
      </c>
      <c r="DM3" s="27">
        <f t="shared" si="3"/>
        <v>108</v>
      </c>
      <c r="DN3" s="27">
        <f t="shared" si="3"/>
        <v>109</v>
      </c>
      <c r="DO3" s="27">
        <f t="shared" si="3"/>
        <v>110</v>
      </c>
      <c r="DP3" s="27">
        <f t="shared" si="3"/>
        <v>111</v>
      </c>
      <c r="DQ3" s="27">
        <f t="shared" si="3"/>
        <v>112</v>
      </c>
      <c r="DR3" s="27">
        <f t="shared" si="3"/>
        <v>113</v>
      </c>
      <c r="DS3" s="27">
        <f t="shared" si="3"/>
        <v>114</v>
      </c>
      <c r="DT3" s="27">
        <f t="shared" si="3"/>
        <v>115</v>
      </c>
      <c r="DU3" s="27">
        <f t="shared" si="3"/>
        <v>116</v>
      </c>
      <c r="DV3" s="27">
        <f t="shared" si="3"/>
        <v>117</v>
      </c>
      <c r="DW3" s="27">
        <f t="shared" si="3"/>
        <v>118</v>
      </c>
      <c r="DX3" s="27">
        <f t="shared" si="3"/>
        <v>119</v>
      </c>
      <c r="DY3" s="27">
        <f t="shared" si="3"/>
        <v>120</v>
      </c>
      <c r="DZ3" s="27">
        <f t="shared" si="3"/>
        <v>121</v>
      </c>
      <c r="EA3" s="27">
        <f t="shared" si="3"/>
        <v>122</v>
      </c>
      <c r="EB3" s="27">
        <f t="shared" si="3"/>
        <v>123</v>
      </c>
      <c r="EC3" s="27">
        <f t="shared" si="3"/>
        <v>124</v>
      </c>
      <c r="ED3" s="27">
        <f t="shared" si="3"/>
        <v>125</v>
      </c>
      <c r="EE3" s="27"/>
      <c r="EF3" s="27"/>
      <c r="EG3" s="27">
        <f>ED3+1</f>
        <v>126</v>
      </c>
      <c r="EH3" s="161"/>
    </row>
    <row r="4" spans="1:138" s="52" customFormat="1" ht="45.75" thickBot="1">
      <c r="A4" s="228">
        <v>1</v>
      </c>
      <c r="B4" s="130" t="s">
        <v>52</v>
      </c>
      <c r="C4" s="39" t="s">
        <v>1014</v>
      </c>
      <c r="D4" s="55">
        <v>19</v>
      </c>
      <c r="E4" s="41" t="s">
        <v>1015</v>
      </c>
      <c r="F4" s="47" t="s">
        <v>705</v>
      </c>
      <c r="G4" s="55" t="s">
        <v>54</v>
      </c>
      <c r="H4" s="32">
        <v>1977</v>
      </c>
      <c r="I4" s="184" t="s">
        <v>986</v>
      </c>
      <c r="J4" s="32" t="s">
        <v>916</v>
      </c>
      <c r="K4" s="32" t="s">
        <v>706</v>
      </c>
      <c r="L4" s="32" t="s">
        <v>707</v>
      </c>
      <c r="M4" s="124"/>
      <c r="N4" s="318"/>
      <c r="O4" s="109" t="s">
        <v>708</v>
      </c>
      <c r="P4" s="109" t="s">
        <v>493</v>
      </c>
      <c r="Q4" s="32" t="s">
        <v>436</v>
      </c>
      <c r="R4" s="32"/>
      <c r="S4" s="109" t="s">
        <v>975</v>
      </c>
      <c r="T4" s="109" t="s">
        <v>708</v>
      </c>
      <c r="U4" s="109" t="s">
        <v>67</v>
      </c>
      <c r="V4" s="583" t="s">
        <v>709</v>
      </c>
      <c r="W4" s="157">
        <v>30</v>
      </c>
      <c r="X4" s="651">
        <v>38857</v>
      </c>
      <c r="Y4" s="104">
        <v>45</v>
      </c>
      <c r="Z4" s="104">
        <v>34</v>
      </c>
      <c r="AA4" s="134">
        <v>30</v>
      </c>
      <c r="AB4" s="141" t="s">
        <v>973</v>
      </c>
      <c r="AC4" s="103">
        <v>2611.4</v>
      </c>
      <c r="AD4" s="104">
        <v>0</v>
      </c>
      <c r="AE4" s="103">
        <v>2611.4</v>
      </c>
      <c r="AF4" s="104">
        <v>0</v>
      </c>
      <c r="AG4" s="104">
        <v>151</v>
      </c>
      <c r="AH4" s="104">
        <v>14.6</v>
      </c>
      <c r="AI4" s="104">
        <v>0</v>
      </c>
      <c r="AJ4" s="104">
        <v>0</v>
      </c>
      <c r="AK4" s="104">
        <v>0</v>
      </c>
      <c r="AL4" s="32">
        <v>1977</v>
      </c>
      <c r="AM4" s="103">
        <v>1014.3</v>
      </c>
      <c r="AN4" s="104">
        <v>0</v>
      </c>
      <c r="AO4" s="104">
        <v>0</v>
      </c>
      <c r="AP4" s="104">
        <v>0</v>
      </c>
      <c r="AQ4" s="108">
        <v>1014.3</v>
      </c>
      <c r="AR4" s="109"/>
      <c r="AS4" s="49">
        <v>2005</v>
      </c>
      <c r="AT4" s="103" t="s">
        <v>57</v>
      </c>
      <c r="AU4" s="524">
        <v>839.3</v>
      </c>
      <c r="AV4" s="536">
        <f>AU4-AW4</f>
        <v>696.9</v>
      </c>
      <c r="AW4" s="536">
        <v>142.4</v>
      </c>
      <c r="AX4" s="134">
        <v>1977</v>
      </c>
      <c r="AY4" s="131">
        <v>2</v>
      </c>
      <c r="AZ4" s="141">
        <v>0</v>
      </c>
      <c r="BA4" s="32">
        <v>10</v>
      </c>
      <c r="BB4" s="32">
        <f>BC4+BD4</f>
        <v>15</v>
      </c>
      <c r="BC4" s="32">
        <v>10</v>
      </c>
      <c r="BD4" s="32">
        <v>5</v>
      </c>
      <c r="BE4" s="32">
        <v>160</v>
      </c>
      <c r="BF4" s="32">
        <v>148</v>
      </c>
      <c r="BG4" s="32">
        <v>13</v>
      </c>
      <c r="BH4" s="32"/>
      <c r="BI4" s="32">
        <v>5</v>
      </c>
      <c r="BJ4" s="133">
        <f>BK4+BT4</f>
        <v>4080.2</v>
      </c>
      <c r="BK4" s="575">
        <f>BL4+BM4</f>
        <v>3963.6</v>
      </c>
      <c r="BL4" s="167">
        <v>3681.2</v>
      </c>
      <c r="BM4" s="168">
        <v>282.4</v>
      </c>
      <c r="BN4" s="574">
        <v>1023</v>
      </c>
      <c r="BO4" s="361">
        <v>6.8</v>
      </c>
      <c r="BP4" s="50" t="s">
        <v>56</v>
      </c>
      <c r="BQ4" s="50">
        <v>109.8</v>
      </c>
      <c r="BR4" s="50" t="s">
        <v>56</v>
      </c>
      <c r="BS4" s="362" t="s">
        <v>56</v>
      </c>
      <c r="BT4" s="363">
        <f>SUM(BO4:BS4)</f>
        <v>116.6</v>
      </c>
      <c r="BU4" s="364">
        <v>16</v>
      </c>
      <c r="BV4" s="365">
        <v>280</v>
      </c>
      <c r="BW4" s="365"/>
      <c r="BX4" s="32">
        <v>140</v>
      </c>
      <c r="BY4" s="365">
        <v>70</v>
      </c>
      <c r="BZ4" s="366">
        <v>506</v>
      </c>
      <c r="CA4" s="570">
        <v>1</v>
      </c>
      <c r="CB4" s="566">
        <v>0</v>
      </c>
      <c r="CC4" s="566">
        <v>0</v>
      </c>
      <c r="CD4" s="571">
        <v>0</v>
      </c>
      <c r="CE4" s="135" t="s">
        <v>58</v>
      </c>
      <c r="CF4" s="104">
        <v>1</v>
      </c>
      <c r="CG4" s="104" t="e">
        <f>#REF!</f>
        <v>#REF!</v>
      </c>
      <c r="CH4" s="674">
        <f>0.25*BJ4</f>
        <v>1020.05</v>
      </c>
      <c r="CI4" s="674">
        <f>0.06*BJ4</f>
        <v>244.81199999999998</v>
      </c>
      <c r="CJ4" s="108" t="s">
        <v>1007</v>
      </c>
      <c r="CK4" s="108">
        <v>2016</v>
      </c>
      <c r="CL4" s="108"/>
      <c r="CM4" s="134" t="s">
        <v>62</v>
      </c>
      <c r="CN4" s="103" t="s">
        <v>58</v>
      </c>
      <c r="CO4" s="104">
        <v>1</v>
      </c>
      <c r="CP4" s="104" t="e">
        <f>#REF!</f>
        <v>#REF!</v>
      </c>
      <c r="CQ4" s="334">
        <f>0.006*BJ4</f>
        <v>24.4812</v>
      </c>
      <c r="CR4" s="334">
        <f>0.04*BJ4</f>
        <v>163.208</v>
      </c>
      <c r="CS4" s="334">
        <f>0.04*BJ4</f>
        <v>163.208</v>
      </c>
      <c r="CT4" s="708"/>
      <c r="CU4" s="708"/>
      <c r="CV4" s="722" t="s">
        <v>1067</v>
      </c>
      <c r="CW4" s="722"/>
      <c r="CX4" s="109" t="s">
        <v>59</v>
      </c>
      <c r="CY4" s="135" t="s">
        <v>60</v>
      </c>
      <c r="CZ4" s="104">
        <v>1</v>
      </c>
      <c r="DA4" s="104">
        <v>0</v>
      </c>
      <c r="DB4" s="334">
        <f>0.006*BJ4</f>
        <v>24.4812</v>
      </c>
      <c r="DC4" s="334">
        <f>0.04*BJ4</f>
        <v>163.208</v>
      </c>
      <c r="DD4" s="334">
        <f>0.04*BJ4</f>
        <v>163.208</v>
      </c>
      <c r="DE4" s="708"/>
      <c r="DF4" s="141" t="s">
        <v>59</v>
      </c>
      <c r="DG4" s="103" t="s">
        <v>60</v>
      </c>
      <c r="DH4" s="317"/>
      <c r="DI4" s="703"/>
      <c r="DJ4" s="675">
        <f>0.05*BJ4</f>
        <v>204.01</v>
      </c>
      <c r="DK4" s="103" t="s">
        <v>64</v>
      </c>
      <c r="DL4" s="34" t="s">
        <v>64</v>
      </c>
      <c r="DM4" s="104">
        <v>0</v>
      </c>
      <c r="DN4" s="108" t="s">
        <v>56</v>
      </c>
      <c r="DO4" s="108" t="s">
        <v>56</v>
      </c>
      <c r="DP4" s="163" t="s">
        <v>73</v>
      </c>
      <c r="DQ4" s="34" t="s">
        <v>60</v>
      </c>
      <c r="DR4" s="32" t="s">
        <v>878</v>
      </c>
      <c r="DS4" s="126" t="e">
        <f>#REF!</f>
        <v>#REF!</v>
      </c>
      <c r="DT4" s="32"/>
      <c r="DU4" s="32"/>
      <c r="DV4" s="32">
        <v>1</v>
      </c>
      <c r="DW4" s="32">
        <v>1</v>
      </c>
      <c r="DX4" s="32"/>
      <c r="DY4" s="127">
        <v>1</v>
      </c>
      <c r="DZ4" s="161"/>
      <c r="EA4" s="161"/>
      <c r="EB4" s="161"/>
      <c r="EC4" s="32">
        <v>1</v>
      </c>
      <c r="ED4" s="32"/>
      <c r="EE4" s="32"/>
      <c r="EF4" s="32"/>
      <c r="EG4" s="43" t="e">
        <f aca="true" t="shared" si="4" ref="EG4:EG35">CP4+DA4+DS4</f>
        <v>#REF!</v>
      </c>
      <c r="EH4" s="39"/>
    </row>
    <row r="5" spans="1:138" s="25" customFormat="1" ht="45.75" thickBot="1">
      <c r="A5" s="228">
        <f>A4+1</f>
        <v>2</v>
      </c>
      <c r="B5" s="38" t="s">
        <v>52</v>
      </c>
      <c r="C5" s="39" t="s">
        <v>66</v>
      </c>
      <c r="D5" s="40">
        <v>32</v>
      </c>
      <c r="E5" s="41" t="s">
        <v>710</v>
      </c>
      <c r="F5" s="31" t="s">
        <v>705</v>
      </c>
      <c r="G5" s="40" t="s">
        <v>54</v>
      </c>
      <c r="H5" s="32">
        <v>1947</v>
      </c>
      <c r="I5" s="184" t="s">
        <v>986</v>
      </c>
      <c r="J5" s="32" t="s">
        <v>917</v>
      </c>
      <c r="K5" s="32" t="s">
        <v>711</v>
      </c>
      <c r="L5" s="32" t="s">
        <v>712</v>
      </c>
      <c r="M5" s="49"/>
      <c r="N5" s="49"/>
      <c r="O5" s="48" t="s">
        <v>708</v>
      </c>
      <c r="P5" s="109" t="s">
        <v>493</v>
      </c>
      <c r="Q5" s="588" t="s">
        <v>497</v>
      </c>
      <c r="R5" s="588"/>
      <c r="S5" s="109" t="s">
        <v>975</v>
      </c>
      <c r="T5" s="48" t="s">
        <v>716</v>
      </c>
      <c r="U5" s="48" t="s">
        <v>67</v>
      </c>
      <c r="V5" s="306" t="s">
        <v>67</v>
      </c>
      <c r="W5" s="158">
        <v>48</v>
      </c>
      <c r="X5" s="652">
        <v>31097</v>
      </c>
      <c r="Y5" s="34">
        <v>48</v>
      </c>
      <c r="Z5" s="34">
        <v>50</v>
      </c>
      <c r="AA5" s="36">
        <v>50</v>
      </c>
      <c r="AB5" s="305" t="s">
        <v>974</v>
      </c>
      <c r="AC5" s="383">
        <v>667.8</v>
      </c>
      <c r="AD5" s="383">
        <v>667.8</v>
      </c>
      <c r="AE5" s="104">
        <v>0</v>
      </c>
      <c r="AF5" s="104">
        <v>0</v>
      </c>
      <c r="AG5" s="34">
        <v>87.5</v>
      </c>
      <c r="AH5" s="34">
        <v>3.6</v>
      </c>
      <c r="AI5" s="34">
        <v>0</v>
      </c>
      <c r="AJ5" s="34">
        <v>0</v>
      </c>
      <c r="AK5" s="34">
        <v>0</v>
      </c>
      <c r="AL5" s="32">
        <v>2008</v>
      </c>
      <c r="AM5" s="35">
        <v>488.5</v>
      </c>
      <c r="AN5" s="105">
        <v>0</v>
      </c>
      <c r="AO5" s="105">
        <v>488.5</v>
      </c>
      <c r="AP5" s="105">
        <v>0</v>
      </c>
      <c r="AQ5" s="409">
        <v>0</v>
      </c>
      <c r="AR5" s="107"/>
      <c r="AS5" s="49">
        <v>1947</v>
      </c>
      <c r="AT5" s="35" t="s">
        <v>68</v>
      </c>
      <c r="AU5" s="524" t="s">
        <v>56</v>
      </c>
      <c r="AV5" s="536"/>
      <c r="AW5" s="536"/>
      <c r="AX5" s="36" t="s">
        <v>56</v>
      </c>
      <c r="AY5" s="42">
        <v>2</v>
      </c>
      <c r="AZ5" s="48">
        <v>0</v>
      </c>
      <c r="BA5" s="43">
        <v>15</v>
      </c>
      <c r="BB5" s="32">
        <f aca="true" t="shared" si="5" ref="BB5:BB54">BC5+BD5</f>
        <v>16</v>
      </c>
      <c r="BC5" s="43">
        <v>15</v>
      </c>
      <c r="BD5" s="43">
        <v>1</v>
      </c>
      <c r="BE5" s="43">
        <v>26</v>
      </c>
      <c r="BF5" s="43">
        <v>28</v>
      </c>
      <c r="BG5" s="43">
        <v>14</v>
      </c>
      <c r="BH5" s="43"/>
      <c r="BI5" s="43">
        <v>2</v>
      </c>
      <c r="BJ5" s="133">
        <f aca="true" t="shared" si="6" ref="BJ5:BJ54">BK5+BT5</f>
        <v>756.7</v>
      </c>
      <c r="BK5" s="575">
        <f aca="true" t="shared" si="7" ref="BK5:BK54">BL5+BM5</f>
        <v>660.7</v>
      </c>
      <c r="BL5" s="167">
        <v>603.6</v>
      </c>
      <c r="BM5" s="168">
        <v>57.1</v>
      </c>
      <c r="BN5" s="574">
        <v>488.5</v>
      </c>
      <c r="BO5" s="44">
        <v>4.8</v>
      </c>
      <c r="BP5" s="45">
        <v>0</v>
      </c>
      <c r="BQ5" s="45">
        <v>91.2</v>
      </c>
      <c r="BR5" s="45">
        <v>0</v>
      </c>
      <c r="BS5" s="46">
        <v>0</v>
      </c>
      <c r="BT5" s="379">
        <f aca="true" t="shared" si="8" ref="BT5:BT54">SUM(BO5:BS5)</f>
        <v>96</v>
      </c>
      <c r="BU5" s="384">
        <v>40</v>
      </c>
      <c r="BV5" s="385">
        <v>350</v>
      </c>
      <c r="BW5" s="385"/>
      <c r="BX5" s="386">
        <v>160</v>
      </c>
      <c r="BY5" s="385">
        <v>40</v>
      </c>
      <c r="BZ5" s="380">
        <v>590</v>
      </c>
      <c r="CA5" s="570">
        <v>1</v>
      </c>
      <c r="CB5" s="566">
        <v>0</v>
      </c>
      <c r="CC5" s="566">
        <v>0</v>
      </c>
      <c r="CD5" s="571">
        <v>0</v>
      </c>
      <c r="CE5" s="37" t="s">
        <v>58</v>
      </c>
      <c r="CF5" s="34">
        <v>1</v>
      </c>
      <c r="CG5" s="104" t="e">
        <f>#REF!</f>
        <v>#REF!</v>
      </c>
      <c r="CH5" s="674">
        <f>0.25*BJ5</f>
        <v>189.175</v>
      </c>
      <c r="CI5" s="674">
        <f>0.06*BJ5</f>
        <v>45.402</v>
      </c>
      <c r="CJ5" s="33"/>
      <c r="CK5" s="33"/>
      <c r="CL5" s="33">
        <v>2018</v>
      </c>
      <c r="CM5" s="36" t="s">
        <v>59</v>
      </c>
      <c r="CN5" s="35" t="s">
        <v>58</v>
      </c>
      <c r="CO5" s="34">
        <v>1</v>
      </c>
      <c r="CP5" s="104" t="e">
        <f>#REF!</f>
        <v>#REF!</v>
      </c>
      <c r="CQ5" s="334">
        <f aca="true" t="shared" si="9" ref="CQ5:CQ54">0.006*BJ5</f>
        <v>4.5402000000000005</v>
      </c>
      <c r="CR5" s="334">
        <f aca="true" t="shared" si="10" ref="CR5:CR54">0.04*BJ5</f>
        <v>30.268</v>
      </c>
      <c r="CS5" s="334">
        <f aca="true" t="shared" si="11" ref="CS5:CS54">0.04*BJ5</f>
        <v>30.268</v>
      </c>
      <c r="CT5" s="708"/>
      <c r="CU5" s="708"/>
      <c r="CV5" s="722" t="s">
        <v>1067</v>
      </c>
      <c r="CW5" s="722"/>
      <c r="CX5" s="48" t="s">
        <v>59</v>
      </c>
      <c r="CY5" s="37" t="s">
        <v>60</v>
      </c>
      <c r="CZ5" s="34">
        <v>1</v>
      </c>
      <c r="DA5" s="104" t="e">
        <f>#REF!</f>
        <v>#REF!</v>
      </c>
      <c r="DB5" s="334">
        <f aca="true" t="shared" si="12" ref="DB5:DB54">0.006*BJ5</f>
        <v>4.5402000000000005</v>
      </c>
      <c r="DC5" s="334">
        <f aca="true" t="shared" si="13" ref="DC5:DC54">0.04*BJ5</f>
        <v>30.268</v>
      </c>
      <c r="DD5" s="334">
        <f aca="true" t="shared" si="14" ref="DD5:DD54">0.04*BJ5</f>
        <v>30.268</v>
      </c>
      <c r="DE5" s="708"/>
      <c r="DF5" s="305" t="s">
        <v>59</v>
      </c>
      <c r="DG5" s="483" t="s">
        <v>60</v>
      </c>
      <c r="DH5" s="43"/>
      <c r="DI5" s="348"/>
      <c r="DJ5" s="675">
        <f aca="true" t="shared" si="15" ref="DJ5:DJ54">0.05*BJ5</f>
        <v>37.835</v>
      </c>
      <c r="DK5" s="35" t="s">
        <v>64</v>
      </c>
      <c r="DL5" s="159" t="s">
        <v>64</v>
      </c>
      <c r="DM5" s="34">
        <v>0</v>
      </c>
      <c r="DN5" s="108" t="s">
        <v>56</v>
      </c>
      <c r="DO5" s="108" t="s">
        <v>56</v>
      </c>
      <c r="DP5" s="163" t="s">
        <v>73</v>
      </c>
      <c r="DQ5" s="34" t="s">
        <v>60</v>
      </c>
      <c r="DR5" s="563"/>
      <c r="DS5" s="126" t="e">
        <f>#REF!</f>
        <v>#REF!</v>
      </c>
      <c r="DT5" s="272">
        <v>1</v>
      </c>
      <c r="DU5" s="272">
        <v>2021</v>
      </c>
      <c r="DV5" s="32">
        <v>1</v>
      </c>
      <c r="DW5" s="32">
        <v>1</v>
      </c>
      <c r="DX5" s="32">
        <v>1</v>
      </c>
      <c r="DY5" s="127"/>
      <c r="DZ5" s="161"/>
      <c r="EA5" s="161"/>
      <c r="EB5" s="161"/>
      <c r="EC5" s="32">
        <v>1</v>
      </c>
      <c r="ED5" s="43"/>
      <c r="EE5" s="43"/>
      <c r="EF5" s="43"/>
      <c r="EG5" s="43" t="e">
        <f t="shared" si="4"/>
        <v>#REF!</v>
      </c>
      <c r="EH5" s="84"/>
    </row>
    <row r="6" spans="1:138" s="25" customFormat="1" ht="27.75" customHeight="1" thickBot="1">
      <c r="A6" s="228">
        <f>A5+1</f>
        <v>3</v>
      </c>
      <c r="B6" s="38" t="s">
        <v>52</v>
      </c>
      <c r="C6" s="39" t="s">
        <v>66</v>
      </c>
      <c r="D6" s="40">
        <v>40</v>
      </c>
      <c r="E6" s="41" t="s">
        <v>1038</v>
      </c>
      <c r="F6" s="31" t="s">
        <v>705</v>
      </c>
      <c r="G6" s="40" t="s">
        <v>54</v>
      </c>
      <c r="H6" s="32" t="s">
        <v>1040</v>
      </c>
      <c r="I6" s="184" t="s">
        <v>988</v>
      </c>
      <c r="J6" s="32"/>
      <c r="K6" s="32" t="s">
        <v>1044</v>
      </c>
      <c r="L6" s="32" t="s">
        <v>1042</v>
      </c>
      <c r="M6" s="49" t="s">
        <v>1043</v>
      </c>
      <c r="N6" s="49">
        <v>6500</v>
      </c>
      <c r="O6" s="48"/>
      <c r="P6" s="109" t="s">
        <v>493</v>
      </c>
      <c r="Q6" s="588" t="s">
        <v>497</v>
      </c>
      <c r="R6" s="588"/>
      <c r="S6" s="109" t="s">
        <v>1039</v>
      </c>
      <c r="T6" s="48" t="s">
        <v>708</v>
      </c>
      <c r="U6" s="48" t="s">
        <v>708</v>
      </c>
      <c r="V6" s="306" t="s">
        <v>55</v>
      </c>
      <c r="W6" s="158">
        <v>10</v>
      </c>
      <c r="X6" s="652">
        <v>43090</v>
      </c>
      <c r="Y6" s="34"/>
      <c r="Z6" s="34"/>
      <c r="AA6" s="36"/>
      <c r="AB6" s="305" t="s">
        <v>973</v>
      </c>
      <c r="AC6" s="383">
        <f>ROUND((62.58+12.84)*2*9.7,2)</f>
        <v>1463.15</v>
      </c>
      <c r="AD6" s="160">
        <v>0</v>
      </c>
      <c r="AE6" s="104">
        <v>1463.15</v>
      </c>
      <c r="AF6" s="104">
        <v>0</v>
      </c>
      <c r="AG6" s="34">
        <f>ROUND((62.58+12.84)*2*0.8,2)</f>
        <v>120.67</v>
      </c>
      <c r="AH6" s="34"/>
      <c r="AI6" s="34"/>
      <c r="AJ6" s="34"/>
      <c r="AK6" s="34"/>
      <c r="AL6" s="32">
        <v>2017</v>
      </c>
      <c r="AM6" s="35">
        <f>ROUND((62.58*12.84)*1.3,2)</f>
        <v>1044.59</v>
      </c>
      <c r="AN6" s="105">
        <v>0</v>
      </c>
      <c r="AO6" s="105">
        <v>1044.59</v>
      </c>
      <c r="AP6" s="105">
        <v>0</v>
      </c>
      <c r="AQ6" s="409">
        <v>0</v>
      </c>
      <c r="AR6" s="107"/>
      <c r="AS6" s="49">
        <v>2017</v>
      </c>
      <c r="AT6" s="35" t="s">
        <v>57</v>
      </c>
      <c r="AU6" s="524">
        <v>291</v>
      </c>
      <c r="AV6" s="536">
        <v>291</v>
      </c>
      <c r="AW6" s="536"/>
      <c r="AX6" s="36"/>
      <c r="AY6" s="42">
        <v>3</v>
      </c>
      <c r="AZ6" s="48">
        <v>0</v>
      </c>
      <c r="BA6" s="43">
        <v>27</v>
      </c>
      <c r="BB6" s="32">
        <f t="shared" si="5"/>
        <v>27</v>
      </c>
      <c r="BC6" s="43">
        <v>27</v>
      </c>
      <c r="BD6" s="43">
        <v>0</v>
      </c>
      <c r="BE6" s="43">
        <v>18</v>
      </c>
      <c r="BF6" s="43">
        <v>18</v>
      </c>
      <c r="BG6" s="43">
        <v>15</v>
      </c>
      <c r="BH6" s="43">
        <v>6</v>
      </c>
      <c r="BI6" s="43">
        <v>3</v>
      </c>
      <c r="BJ6" s="133">
        <f t="shared" si="6"/>
        <v>1886.6</v>
      </c>
      <c r="BK6" s="575">
        <f t="shared" si="7"/>
        <v>1742.1</v>
      </c>
      <c r="BL6" s="167">
        <v>1742.1</v>
      </c>
      <c r="BM6" s="168">
        <v>0</v>
      </c>
      <c r="BN6" s="574">
        <v>239.8</v>
      </c>
      <c r="BO6" s="44">
        <v>0</v>
      </c>
      <c r="BP6" s="45">
        <v>0</v>
      </c>
      <c r="BQ6" s="45">
        <v>144.5</v>
      </c>
      <c r="BR6" s="45">
        <v>0</v>
      </c>
      <c r="BS6" s="46">
        <v>0</v>
      </c>
      <c r="BT6" s="379">
        <f>SUM(BO6:BS6)</f>
        <v>144.5</v>
      </c>
      <c r="BU6" s="384"/>
      <c r="BV6" s="385">
        <v>1061.9</v>
      </c>
      <c r="BW6" s="385">
        <v>173.1</v>
      </c>
      <c r="BX6" s="386"/>
      <c r="BY6" s="385"/>
      <c r="BZ6" s="380">
        <f>SUM(BU6:BY6)</f>
        <v>1235</v>
      </c>
      <c r="CA6" s="570">
        <v>1</v>
      </c>
      <c r="CB6" s="566">
        <v>0</v>
      </c>
      <c r="CC6" s="566">
        <v>0</v>
      </c>
      <c r="CD6" s="571">
        <v>0</v>
      </c>
      <c r="CE6" s="37" t="s">
        <v>58</v>
      </c>
      <c r="CF6" s="34">
        <v>1</v>
      </c>
      <c r="CG6" s="104" t="e">
        <f>#REF!</f>
        <v>#REF!</v>
      </c>
      <c r="CH6" s="674">
        <f>0.25*BJ6</f>
        <v>471.65</v>
      </c>
      <c r="CI6" s="674">
        <f>0.06*BJ6</f>
        <v>113.19599999999998</v>
      </c>
      <c r="CJ6" s="33"/>
      <c r="CK6" s="33"/>
      <c r="CL6" s="33"/>
      <c r="CM6" s="36" t="s">
        <v>59</v>
      </c>
      <c r="CN6" s="35" t="s">
        <v>58</v>
      </c>
      <c r="CO6" s="34">
        <v>1</v>
      </c>
      <c r="CP6" s="104" t="e">
        <f>#REF!</f>
        <v>#REF!</v>
      </c>
      <c r="CQ6" s="334">
        <f t="shared" si="9"/>
        <v>11.3196</v>
      </c>
      <c r="CR6" s="334">
        <f t="shared" si="10"/>
        <v>75.464</v>
      </c>
      <c r="CS6" s="334">
        <f t="shared" si="11"/>
        <v>75.464</v>
      </c>
      <c r="CT6" s="708"/>
      <c r="CU6" s="722" t="s">
        <v>1067</v>
      </c>
      <c r="CV6" s="722"/>
      <c r="CW6" s="722"/>
      <c r="CX6" s="48" t="s">
        <v>59</v>
      </c>
      <c r="CY6" s="37" t="s">
        <v>60</v>
      </c>
      <c r="CZ6" s="34">
        <v>1</v>
      </c>
      <c r="DA6" s="104" t="e">
        <f>#REF!</f>
        <v>#REF!</v>
      </c>
      <c r="DB6" s="334">
        <f t="shared" si="12"/>
        <v>11.3196</v>
      </c>
      <c r="DC6" s="334">
        <f t="shared" si="13"/>
        <v>75.464</v>
      </c>
      <c r="DD6" s="334">
        <f t="shared" si="14"/>
        <v>75.464</v>
      </c>
      <c r="DE6" s="708"/>
      <c r="DF6" s="305" t="s">
        <v>59</v>
      </c>
      <c r="DG6" s="483" t="s">
        <v>60</v>
      </c>
      <c r="DH6" s="43"/>
      <c r="DI6" s="348"/>
      <c r="DJ6" s="675">
        <f t="shared" si="15"/>
        <v>94.33</v>
      </c>
      <c r="DK6" s="35" t="s">
        <v>60</v>
      </c>
      <c r="DL6" s="35" t="s">
        <v>60</v>
      </c>
      <c r="DM6" s="34">
        <v>0</v>
      </c>
      <c r="DN6" s="108"/>
      <c r="DO6" s="108"/>
      <c r="DP6" s="33" t="s">
        <v>61</v>
      </c>
      <c r="DQ6" s="34" t="s">
        <v>60</v>
      </c>
      <c r="DR6" s="672" t="s">
        <v>878</v>
      </c>
      <c r="DS6" s="126" t="e">
        <f>#REF!</f>
        <v>#REF!</v>
      </c>
      <c r="DT6" s="272"/>
      <c r="DU6" s="272"/>
      <c r="DV6" s="32">
        <v>1</v>
      </c>
      <c r="DW6" s="32">
        <v>1</v>
      </c>
      <c r="DX6" s="32">
        <v>1</v>
      </c>
      <c r="DY6" s="127"/>
      <c r="DZ6" s="161"/>
      <c r="EA6" s="161"/>
      <c r="EB6" s="161"/>
      <c r="EC6" s="32">
        <v>1</v>
      </c>
      <c r="ED6" s="43"/>
      <c r="EE6" s="728" t="s">
        <v>1008</v>
      </c>
      <c r="EF6" s="729">
        <v>43525</v>
      </c>
      <c r="EG6" s="43" t="e">
        <f t="shared" si="4"/>
        <v>#REF!</v>
      </c>
      <c r="EH6" s="84"/>
    </row>
    <row r="7" spans="1:138" s="25" customFormat="1" ht="45.75" thickBot="1">
      <c r="A7" s="228">
        <f>A6+1</f>
        <v>4</v>
      </c>
      <c r="B7" s="38" t="s">
        <v>52</v>
      </c>
      <c r="C7" s="39" t="s">
        <v>713</v>
      </c>
      <c r="D7" s="40">
        <v>5</v>
      </c>
      <c r="E7" s="41" t="s">
        <v>714</v>
      </c>
      <c r="F7" s="31" t="s">
        <v>705</v>
      </c>
      <c r="G7" s="40" t="s">
        <v>54</v>
      </c>
      <c r="H7" s="32">
        <v>1998</v>
      </c>
      <c r="I7" s="184" t="s">
        <v>986</v>
      </c>
      <c r="J7" s="32" t="s">
        <v>918</v>
      </c>
      <c r="K7" s="32" t="s">
        <v>925</v>
      </c>
      <c r="L7" s="32" t="s">
        <v>715</v>
      </c>
      <c r="M7" s="32"/>
      <c r="N7" s="32"/>
      <c r="O7" s="48" t="s">
        <v>716</v>
      </c>
      <c r="P7" s="109" t="s">
        <v>493</v>
      </c>
      <c r="Q7" s="588" t="s">
        <v>497</v>
      </c>
      <c r="R7" s="588">
        <v>2020</v>
      </c>
      <c r="S7" s="48" t="s">
        <v>716</v>
      </c>
      <c r="T7" s="48" t="s">
        <v>716</v>
      </c>
      <c r="U7" s="48" t="s">
        <v>708</v>
      </c>
      <c r="V7" s="306" t="s">
        <v>55</v>
      </c>
      <c r="W7" s="158">
        <v>31</v>
      </c>
      <c r="X7" s="652">
        <v>40260</v>
      </c>
      <c r="Y7" s="34">
        <v>25</v>
      </c>
      <c r="Z7" s="34">
        <v>40</v>
      </c>
      <c r="AA7" s="36">
        <v>20</v>
      </c>
      <c r="AB7" s="305" t="s">
        <v>974</v>
      </c>
      <c r="AC7" s="383">
        <v>1102</v>
      </c>
      <c r="AD7" s="105">
        <v>1033.6</v>
      </c>
      <c r="AE7" s="105">
        <v>0</v>
      </c>
      <c r="AF7" s="104">
        <v>0</v>
      </c>
      <c r="AG7" s="34">
        <v>116</v>
      </c>
      <c r="AH7" s="34">
        <v>10</v>
      </c>
      <c r="AI7" s="34">
        <v>0</v>
      </c>
      <c r="AJ7" s="34">
        <v>0</v>
      </c>
      <c r="AK7" s="34">
        <v>0</v>
      </c>
      <c r="AL7" s="32">
        <v>1998</v>
      </c>
      <c r="AM7" s="35">
        <v>408</v>
      </c>
      <c r="AN7" s="105">
        <v>0</v>
      </c>
      <c r="AO7" s="105">
        <v>408</v>
      </c>
      <c r="AP7" s="105">
        <v>0</v>
      </c>
      <c r="AQ7" s="409">
        <v>0</v>
      </c>
      <c r="AR7" s="107"/>
      <c r="AS7" s="49">
        <v>2009</v>
      </c>
      <c r="AT7" s="35" t="s">
        <v>68</v>
      </c>
      <c r="AU7" s="524">
        <v>0</v>
      </c>
      <c r="AV7" s="536"/>
      <c r="AW7" s="536"/>
      <c r="AX7" s="36" t="s">
        <v>56</v>
      </c>
      <c r="AY7" s="42">
        <v>1</v>
      </c>
      <c r="AZ7" s="48">
        <v>0</v>
      </c>
      <c r="BA7" s="43">
        <v>7</v>
      </c>
      <c r="BB7" s="32">
        <f t="shared" si="5"/>
        <v>8</v>
      </c>
      <c r="BC7" s="43">
        <v>7</v>
      </c>
      <c r="BD7" s="43">
        <v>1</v>
      </c>
      <c r="BE7" s="43">
        <v>12</v>
      </c>
      <c r="BF7" s="43">
        <v>15</v>
      </c>
      <c r="BG7" s="43">
        <v>2</v>
      </c>
      <c r="BH7" s="43"/>
      <c r="BI7" s="43">
        <v>2</v>
      </c>
      <c r="BJ7" s="133">
        <f t="shared" si="6"/>
        <v>454.9</v>
      </c>
      <c r="BK7" s="575">
        <f t="shared" si="7"/>
        <v>381.8</v>
      </c>
      <c r="BL7" s="167">
        <v>355.2</v>
      </c>
      <c r="BM7" s="168">
        <v>26.6</v>
      </c>
      <c r="BN7" s="574">
        <v>313.8</v>
      </c>
      <c r="BO7" s="44">
        <v>0</v>
      </c>
      <c r="BP7" s="45">
        <v>46.6</v>
      </c>
      <c r="BQ7" s="45">
        <v>26.5</v>
      </c>
      <c r="BR7" s="45">
        <v>0</v>
      </c>
      <c r="BS7" s="46">
        <v>0</v>
      </c>
      <c r="BT7" s="379">
        <f t="shared" si="8"/>
        <v>73.1</v>
      </c>
      <c r="BU7" s="384">
        <v>3</v>
      </c>
      <c r="BV7" s="385">
        <v>132</v>
      </c>
      <c r="BW7" s="385"/>
      <c r="BX7" s="386">
        <v>0</v>
      </c>
      <c r="BY7" s="385">
        <v>140</v>
      </c>
      <c r="BZ7" s="380">
        <v>275</v>
      </c>
      <c r="CA7" s="570">
        <v>0</v>
      </c>
      <c r="CB7" s="566">
        <v>0</v>
      </c>
      <c r="CC7" s="566">
        <v>0</v>
      </c>
      <c r="CD7" s="571">
        <v>1</v>
      </c>
      <c r="CE7" s="37" t="s">
        <v>58</v>
      </c>
      <c r="CF7" s="34">
        <v>1</v>
      </c>
      <c r="CG7" s="104" t="e">
        <f>#REF!</f>
        <v>#REF!</v>
      </c>
      <c r="CH7" s="674">
        <f>0.25*BJ7</f>
        <v>113.725</v>
      </c>
      <c r="CI7" s="674">
        <f>0.06*BJ7</f>
        <v>27.293999999999997</v>
      </c>
      <c r="CJ7" s="33"/>
      <c r="CK7" s="33"/>
      <c r="CL7" s="33">
        <v>2020</v>
      </c>
      <c r="CM7" s="36" t="s">
        <v>59</v>
      </c>
      <c r="CN7" s="35" t="s">
        <v>58</v>
      </c>
      <c r="CO7" s="34">
        <v>1</v>
      </c>
      <c r="CP7" s="104" t="e">
        <f>#REF!</f>
        <v>#REF!</v>
      </c>
      <c r="CQ7" s="334">
        <f t="shared" si="9"/>
        <v>2.7294</v>
      </c>
      <c r="CR7" s="334">
        <f t="shared" si="10"/>
        <v>18.195999999999998</v>
      </c>
      <c r="CS7" s="334">
        <f t="shared" si="11"/>
        <v>18.195999999999998</v>
      </c>
      <c r="CT7" s="708">
        <v>2020</v>
      </c>
      <c r="CU7" s="708"/>
      <c r="CV7" s="722" t="s">
        <v>1067</v>
      </c>
      <c r="CW7" s="722"/>
      <c r="CX7" s="48" t="s">
        <v>59</v>
      </c>
      <c r="CY7" s="37" t="s">
        <v>60</v>
      </c>
      <c r="CZ7" s="34">
        <v>1</v>
      </c>
      <c r="DA7" s="104" t="e">
        <f>#REF!</f>
        <v>#REF!</v>
      </c>
      <c r="DB7" s="334">
        <f t="shared" si="12"/>
        <v>2.7294</v>
      </c>
      <c r="DC7" s="334">
        <f t="shared" si="13"/>
        <v>18.195999999999998</v>
      </c>
      <c r="DD7" s="334">
        <f t="shared" si="14"/>
        <v>18.195999999999998</v>
      </c>
      <c r="DE7" s="708">
        <v>2020</v>
      </c>
      <c r="DF7" s="305" t="s">
        <v>59</v>
      </c>
      <c r="DG7" s="483" t="s">
        <v>870</v>
      </c>
      <c r="DH7" s="43"/>
      <c r="DI7" s="348">
        <v>2020</v>
      </c>
      <c r="DJ7" s="675">
        <f t="shared" si="15"/>
        <v>22.745</v>
      </c>
      <c r="DK7" s="35" t="s">
        <v>64</v>
      </c>
      <c r="DL7" s="34" t="s">
        <v>64</v>
      </c>
      <c r="DM7" s="34">
        <v>0</v>
      </c>
      <c r="DN7" s="108" t="s">
        <v>56</v>
      </c>
      <c r="DO7" s="108" t="s">
        <v>56</v>
      </c>
      <c r="DP7" s="33" t="s">
        <v>73</v>
      </c>
      <c r="DQ7" s="34" t="s">
        <v>60</v>
      </c>
      <c r="DR7" s="563"/>
      <c r="DS7" s="126" t="e">
        <f>#REF!</f>
        <v>#REF!</v>
      </c>
      <c r="DT7" s="272"/>
      <c r="DU7" s="272">
        <v>2020</v>
      </c>
      <c r="DV7" s="32">
        <v>1</v>
      </c>
      <c r="DW7" s="32">
        <v>1</v>
      </c>
      <c r="DX7" s="32"/>
      <c r="DY7" s="127"/>
      <c r="DZ7" s="127"/>
      <c r="EA7" s="127">
        <v>1</v>
      </c>
      <c r="EB7" s="161"/>
      <c r="EC7" s="32">
        <v>1</v>
      </c>
      <c r="ED7" s="43"/>
      <c r="EE7" s="43"/>
      <c r="EF7" s="43"/>
      <c r="EG7" s="43" t="e">
        <f t="shared" si="4"/>
        <v>#REF!</v>
      </c>
      <c r="EH7" s="84"/>
    </row>
    <row r="8" spans="1:138" s="382" customFormat="1" ht="26.25" customHeight="1" thickBot="1">
      <c r="A8" s="228">
        <f aca="true" t="shared" si="16" ref="A8:A54">A7+1</f>
        <v>5</v>
      </c>
      <c r="B8" s="38" t="s">
        <v>52</v>
      </c>
      <c r="C8" s="367" t="s">
        <v>74</v>
      </c>
      <c r="D8" s="368">
        <v>6</v>
      </c>
      <c r="E8" s="369" t="s">
        <v>717</v>
      </c>
      <c r="F8" s="31" t="s">
        <v>705</v>
      </c>
      <c r="G8" s="40" t="s">
        <v>54</v>
      </c>
      <c r="H8" s="175">
        <v>1935</v>
      </c>
      <c r="I8" s="184" t="s">
        <v>986</v>
      </c>
      <c r="J8" s="175" t="s">
        <v>919</v>
      </c>
      <c r="K8" s="175" t="s">
        <v>718</v>
      </c>
      <c r="L8" s="387" t="s">
        <v>719</v>
      </c>
      <c r="M8" s="387" t="s">
        <v>720</v>
      </c>
      <c r="N8" s="387">
        <v>813.6</v>
      </c>
      <c r="O8" s="370" t="s">
        <v>721</v>
      </c>
      <c r="P8" s="109" t="s">
        <v>493</v>
      </c>
      <c r="Q8" s="588" t="s">
        <v>497</v>
      </c>
      <c r="R8" s="588">
        <v>2020</v>
      </c>
      <c r="S8" s="48" t="s">
        <v>708</v>
      </c>
      <c r="T8" s="370" t="s">
        <v>708</v>
      </c>
      <c r="U8" s="370" t="s">
        <v>67</v>
      </c>
      <c r="V8" s="396" t="s">
        <v>67</v>
      </c>
      <c r="W8" s="374">
        <v>47</v>
      </c>
      <c r="X8" s="653">
        <v>31267</v>
      </c>
      <c r="Y8" s="372">
        <v>50</v>
      </c>
      <c r="Z8" s="372">
        <v>40</v>
      </c>
      <c r="AA8" s="373">
        <v>40</v>
      </c>
      <c r="AB8" s="787" t="s">
        <v>1102</v>
      </c>
      <c r="AC8" s="388">
        <v>1371</v>
      </c>
      <c r="AD8" s="389">
        <v>261</v>
      </c>
      <c r="AE8" s="389">
        <v>1110</v>
      </c>
      <c r="AF8" s="389">
        <v>0</v>
      </c>
      <c r="AG8" s="372">
        <v>96</v>
      </c>
      <c r="AH8" s="372">
        <v>18</v>
      </c>
      <c r="AI8" s="372">
        <v>0</v>
      </c>
      <c r="AJ8" s="372">
        <v>0</v>
      </c>
      <c r="AK8" s="372">
        <v>0</v>
      </c>
      <c r="AL8" s="175">
        <v>2020</v>
      </c>
      <c r="AM8" s="374">
        <v>788</v>
      </c>
      <c r="AN8" s="389">
        <v>334</v>
      </c>
      <c r="AO8" s="389">
        <v>454</v>
      </c>
      <c r="AP8" s="389">
        <v>0</v>
      </c>
      <c r="AQ8" s="413">
        <v>0</v>
      </c>
      <c r="AR8" s="414"/>
      <c r="AS8" s="387">
        <v>1935</v>
      </c>
      <c r="AT8" s="374" t="s">
        <v>57</v>
      </c>
      <c r="AU8" s="525">
        <v>314.1</v>
      </c>
      <c r="AV8" s="536">
        <f>AU8-AW8</f>
        <v>201.40000000000003</v>
      </c>
      <c r="AW8" s="537">
        <v>112.7</v>
      </c>
      <c r="AX8" s="36" t="s">
        <v>56</v>
      </c>
      <c r="AY8" s="376">
        <v>2</v>
      </c>
      <c r="AZ8" s="390">
        <v>0</v>
      </c>
      <c r="BA8" s="175">
        <v>13</v>
      </c>
      <c r="BB8" s="32">
        <f t="shared" si="5"/>
        <v>26</v>
      </c>
      <c r="BC8" s="175">
        <v>13</v>
      </c>
      <c r="BD8" s="175">
        <v>13</v>
      </c>
      <c r="BE8" s="175">
        <v>33</v>
      </c>
      <c r="BF8" s="175">
        <v>29</v>
      </c>
      <c r="BG8" s="175">
        <v>2</v>
      </c>
      <c r="BH8" s="175"/>
      <c r="BI8" s="175">
        <v>3</v>
      </c>
      <c r="BJ8" s="133">
        <f t="shared" si="6"/>
        <v>1414.6000000000001</v>
      </c>
      <c r="BK8" s="575">
        <f t="shared" si="7"/>
        <v>1341.4</v>
      </c>
      <c r="BL8" s="167">
        <v>887.3</v>
      </c>
      <c r="BM8" s="168">
        <v>454.1</v>
      </c>
      <c r="BN8" s="578">
        <v>547</v>
      </c>
      <c r="BO8" s="377">
        <v>3.4</v>
      </c>
      <c r="BP8" s="368">
        <v>0</v>
      </c>
      <c r="BQ8" s="368">
        <v>69.8</v>
      </c>
      <c r="BR8" s="368">
        <v>0</v>
      </c>
      <c r="BS8" s="378">
        <v>0</v>
      </c>
      <c r="BT8" s="379">
        <f t="shared" si="8"/>
        <v>73.2</v>
      </c>
      <c r="BU8" s="391">
        <v>30</v>
      </c>
      <c r="BV8" s="392">
        <v>400</v>
      </c>
      <c r="BW8" s="392"/>
      <c r="BX8" s="175">
        <v>246</v>
      </c>
      <c r="BY8" s="392">
        <v>105</v>
      </c>
      <c r="BZ8" s="380">
        <v>781</v>
      </c>
      <c r="CA8" s="570">
        <v>1</v>
      </c>
      <c r="CB8" s="566">
        <v>0</v>
      </c>
      <c r="CC8" s="566">
        <v>0</v>
      </c>
      <c r="CD8" s="571">
        <v>0</v>
      </c>
      <c r="CE8" s="371" t="s">
        <v>58</v>
      </c>
      <c r="CF8" s="372">
        <v>1</v>
      </c>
      <c r="CG8" s="104" t="e">
        <f>#REF!</f>
        <v>#REF!</v>
      </c>
      <c r="CH8" s="674">
        <f aca="true" t="shared" si="17" ref="CH8:CH54">0.25*BJ8</f>
        <v>353.65000000000003</v>
      </c>
      <c r="CI8" s="674">
        <f aca="true" t="shared" si="18" ref="CI8:CI54">0.06*BJ8</f>
        <v>84.876</v>
      </c>
      <c r="CJ8" s="381"/>
      <c r="CK8" s="381"/>
      <c r="CL8" s="381"/>
      <c r="CM8" s="373" t="s">
        <v>59</v>
      </c>
      <c r="CN8" s="374" t="s">
        <v>58</v>
      </c>
      <c r="CO8" s="372">
        <v>1</v>
      </c>
      <c r="CP8" s="104" t="e">
        <f>#REF!</f>
        <v>#REF!</v>
      </c>
      <c r="CQ8" s="334">
        <f t="shared" si="9"/>
        <v>8.4876</v>
      </c>
      <c r="CR8" s="334">
        <f t="shared" si="10"/>
        <v>56.584</v>
      </c>
      <c r="CS8" s="334">
        <f t="shared" si="11"/>
        <v>56.584</v>
      </c>
      <c r="CT8" s="708">
        <v>2021</v>
      </c>
      <c r="CU8" s="708"/>
      <c r="CV8" s="722" t="s">
        <v>1067</v>
      </c>
      <c r="CW8" s="722"/>
      <c r="CX8" s="370" t="s">
        <v>59</v>
      </c>
      <c r="CY8" s="371" t="s">
        <v>60</v>
      </c>
      <c r="CZ8" s="372">
        <v>1</v>
      </c>
      <c r="DA8" s="104" t="e">
        <f>#REF!</f>
        <v>#REF!</v>
      </c>
      <c r="DB8" s="334">
        <f t="shared" si="12"/>
        <v>8.4876</v>
      </c>
      <c r="DC8" s="334">
        <f t="shared" si="13"/>
        <v>56.584</v>
      </c>
      <c r="DD8" s="334">
        <f t="shared" si="14"/>
        <v>56.584</v>
      </c>
      <c r="DE8" s="708">
        <v>2021</v>
      </c>
      <c r="DF8" s="709" t="s">
        <v>59</v>
      </c>
      <c r="DG8" s="484" t="s">
        <v>60</v>
      </c>
      <c r="DH8" s="175"/>
      <c r="DI8" s="704">
        <v>2020</v>
      </c>
      <c r="DJ8" s="675">
        <f t="shared" si="15"/>
        <v>70.73</v>
      </c>
      <c r="DK8" s="374" t="s">
        <v>64</v>
      </c>
      <c r="DL8" s="372" t="s">
        <v>64</v>
      </c>
      <c r="DM8" s="372">
        <v>0</v>
      </c>
      <c r="DN8" s="108" t="s">
        <v>56</v>
      </c>
      <c r="DO8" s="108" t="s">
        <v>56</v>
      </c>
      <c r="DP8" s="381" t="s">
        <v>73</v>
      </c>
      <c r="DQ8" s="34" t="s">
        <v>60</v>
      </c>
      <c r="DR8" s="564"/>
      <c r="DS8" s="126" t="e">
        <f>#REF!</f>
        <v>#REF!</v>
      </c>
      <c r="DT8" s="663">
        <v>1</v>
      </c>
      <c r="DU8" s="663">
        <v>2018</v>
      </c>
      <c r="DV8" s="32" t="s">
        <v>486</v>
      </c>
      <c r="DW8" s="32">
        <v>1</v>
      </c>
      <c r="DX8" s="32">
        <v>1</v>
      </c>
      <c r="DY8" s="127"/>
      <c r="DZ8" s="161"/>
      <c r="EA8" s="161"/>
      <c r="EB8" s="161"/>
      <c r="EC8" s="32">
        <v>1</v>
      </c>
      <c r="ED8" s="175"/>
      <c r="EE8" s="175"/>
      <c r="EF8" s="175"/>
      <c r="EG8" s="43" t="e">
        <f t="shared" si="4"/>
        <v>#REF!</v>
      </c>
      <c r="EH8" s="367"/>
    </row>
    <row r="9" spans="1:138" s="25" customFormat="1" ht="24" customHeight="1" thickBot="1">
      <c r="A9" s="228">
        <f t="shared" si="16"/>
        <v>6</v>
      </c>
      <c r="B9" s="38" t="s">
        <v>52</v>
      </c>
      <c r="C9" s="39" t="s">
        <v>74</v>
      </c>
      <c r="D9" s="40">
        <v>10</v>
      </c>
      <c r="E9" s="41" t="s">
        <v>722</v>
      </c>
      <c r="F9" s="31" t="s">
        <v>705</v>
      </c>
      <c r="G9" s="40" t="s">
        <v>54</v>
      </c>
      <c r="H9" s="32">
        <v>1951</v>
      </c>
      <c r="I9" s="184" t="s">
        <v>986</v>
      </c>
      <c r="J9" s="126" t="s">
        <v>920</v>
      </c>
      <c r="K9" s="126" t="s">
        <v>723</v>
      </c>
      <c r="L9" s="126" t="s">
        <v>724</v>
      </c>
      <c r="M9" s="126"/>
      <c r="N9" s="126"/>
      <c r="O9" s="48" t="s">
        <v>716</v>
      </c>
      <c r="P9" s="109" t="s">
        <v>493</v>
      </c>
      <c r="Q9" s="32" t="s">
        <v>436</v>
      </c>
      <c r="R9" s="32">
        <v>2018</v>
      </c>
      <c r="S9" s="109" t="s">
        <v>975</v>
      </c>
      <c r="T9" s="48" t="s">
        <v>716</v>
      </c>
      <c r="U9" s="48" t="s">
        <v>67</v>
      </c>
      <c r="V9" s="306" t="s">
        <v>67</v>
      </c>
      <c r="W9" s="158">
        <v>44</v>
      </c>
      <c r="X9" s="652">
        <v>31285</v>
      </c>
      <c r="Y9" s="34">
        <v>40</v>
      </c>
      <c r="Z9" s="34">
        <v>40</v>
      </c>
      <c r="AA9" s="36">
        <v>40</v>
      </c>
      <c r="AB9" s="305" t="s">
        <v>974</v>
      </c>
      <c r="AC9" s="383">
        <v>852</v>
      </c>
      <c r="AD9" s="105">
        <v>852</v>
      </c>
      <c r="AE9" s="105">
        <v>0</v>
      </c>
      <c r="AF9" s="104">
        <v>0</v>
      </c>
      <c r="AG9" s="34">
        <v>91</v>
      </c>
      <c r="AH9" s="34">
        <v>10.2</v>
      </c>
      <c r="AI9" s="34">
        <v>0</v>
      </c>
      <c r="AJ9" s="34">
        <v>0</v>
      </c>
      <c r="AK9" s="34">
        <v>0</v>
      </c>
      <c r="AL9" s="32">
        <v>2018</v>
      </c>
      <c r="AM9" s="35">
        <v>811</v>
      </c>
      <c r="AN9" s="105">
        <v>811</v>
      </c>
      <c r="AO9" s="105">
        <v>0</v>
      </c>
      <c r="AP9" s="105">
        <v>0</v>
      </c>
      <c r="AQ9" s="409">
        <v>0</v>
      </c>
      <c r="AR9" s="107"/>
      <c r="AS9" s="49">
        <v>1951</v>
      </c>
      <c r="AT9" s="35" t="s">
        <v>57</v>
      </c>
      <c r="AU9" s="524">
        <v>241.2</v>
      </c>
      <c r="AV9" s="536">
        <f>AU9-AW9</f>
        <v>241.2</v>
      </c>
      <c r="AW9" s="537"/>
      <c r="AX9" s="36" t="s">
        <v>56</v>
      </c>
      <c r="AY9" s="42">
        <v>2</v>
      </c>
      <c r="AZ9" s="48">
        <v>0</v>
      </c>
      <c r="BA9" s="43">
        <v>9</v>
      </c>
      <c r="BB9" s="32">
        <f t="shared" si="5"/>
        <v>12</v>
      </c>
      <c r="BC9" s="43">
        <v>7</v>
      </c>
      <c r="BD9" s="43">
        <v>5</v>
      </c>
      <c r="BE9" s="43">
        <v>19</v>
      </c>
      <c r="BF9" s="43">
        <v>16</v>
      </c>
      <c r="BG9" s="43">
        <v>8</v>
      </c>
      <c r="BH9" s="43"/>
      <c r="BI9" s="43">
        <v>2</v>
      </c>
      <c r="BJ9" s="133">
        <f t="shared" si="6"/>
        <v>848.5</v>
      </c>
      <c r="BK9" s="575">
        <f t="shared" si="7"/>
        <v>794.5</v>
      </c>
      <c r="BL9" s="167">
        <v>447.4</v>
      </c>
      <c r="BM9" s="168">
        <f>340.7+6.4</f>
        <v>347.09999999999997</v>
      </c>
      <c r="BN9" s="574">
        <v>559.9</v>
      </c>
      <c r="BO9" s="44">
        <v>7</v>
      </c>
      <c r="BP9" s="45">
        <v>0</v>
      </c>
      <c r="BQ9" s="45">
        <v>47</v>
      </c>
      <c r="BR9" s="45">
        <v>0</v>
      </c>
      <c r="BS9" s="46">
        <v>0</v>
      </c>
      <c r="BT9" s="379">
        <f t="shared" si="8"/>
        <v>54</v>
      </c>
      <c r="BU9" s="384">
        <v>28</v>
      </c>
      <c r="BV9" s="385">
        <v>160</v>
      </c>
      <c r="BW9" s="385"/>
      <c r="BX9" s="386">
        <v>138</v>
      </c>
      <c r="BY9" s="385">
        <v>200</v>
      </c>
      <c r="BZ9" s="380">
        <v>526</v>
      </c>
      <c r="CA9" s="570">
        <v>1</v>
      </c>
      <c r="CB9" s="566">
        <v>0</v>
      </c>
      <c r="CC9" s="566">
        <v>0</v>
      </c>
      <c r="CD9" s="571">
        <v>0</v>
      </c>
      <c r="CE9" s="37" t="s">
        <v>58</v>
      </c>
      <c r="CF9" s="34">
        <v>1</v>
      </c>
      <c r="CG9" s="104" t="e">
        <f>#REF!</f>
        <v>#REF!</v>
      </c>
      <c r="CH9" s="674">
        <f t="shared" si="17"/>
        <v>212.125</v>
      </c>
      <c r="CI9" s="674">
        <f t="shared" si="18"/>
        <v>50.91</v>
      </c>
      <c r="CJ9" s="33"/>
      <c r="CK9" s="33"/>
      <c r="CL9" s="33"/>
      <c r="CM9" s="36" t="s">
        <v>59</v>
      </c>
      <c r="CN9" s="35" t="s">
        <v>58</v>
      </c>
      <c r="CO9" s="34">
        <v>1</v>
      </c>
      <c r="CP9" s="104" t="e">
        <f>#REF!</f>
        <v>#REF!</v>
      </c>
      <c r="CQ9" s="334">
        <f t="shared" si="9"/>
        <v>5.091</v>
      </c>
      <c r="CR9" s="334">
        <f t="shared" si="10"/>
        <v>33.94</v>
      </c>
      <c r="CS9" s="334">
        <f t="shared" si="11"/>
        <v>33.94</v>
      </c>
      <c r="CT9" s="708"/>
      <c r="CU9" s="708"/>
      <c r="CV9" s="722" t="s">
        <v>1067</v>
      </c>
      <c r="CW9" s="722"/>
      <c r="CX9" s="48" t="s">
        <v>59</v>
      </c>
      <c r="CY9" s="37" t="s">
        <v>60</v>
      </c>
      <c r="CZ9" s="34">
        <v>1</v>
      </c>
      <c r="DA9" s="104" t="e">
        <f>#REF!</f>
        <v>#REF!</v>
      </c>
      <c r="DB9" s="334">
        <f t="shared" si="12"/>
        <v>5.091</v>
      </c>
      <c r="DC9" s="334">
        <f t="shared" si="13"/>
        <v>33.94</v>
      </c>
      <c r="DD9" s="334">
        <f t="shared" si="14"/>
        <v>33.94</v>
      </c>
      <c r="DE9" s="708"/>
      <c r="DF9" s="305" t="s">
        <v>59</v>
      </c>
      <c r="DG9" s="483" t="s">
        <v>60</v>
      </c>
      <c r="DH9" s="43"/>
      <c r="DI9" s="348"/>
      <c r="DJ9" s="675">
        <f t="shared" si="15"/>
        <v>42.425000000000004</v>
      </c>
      <c r="DK9" s="35" t="s">
        <v>64</v>
      </c>
      <c r="DL9" s="34" t="s">
        <v>64</v>
      </c>
      <c r="DM9" s="34">
        <v>0</v>
      </c>
      <c r="DN9" s="108" t="s">
        <v>56</v>
      </c>
      <c r="DO9" s="108" t="s">
        <v>56</v>
      </c>
      <c r="DP9" s="33" t="s">
        <v>73</v>
      </c>
      <c r="DQ9" s="34" t="s">
        <v>60</v>
      </c>
      <c r="DR9" s="563"/>
      <c r="DS9" s="126" t="e">
        <f>#REF!</f>
        <v>#REF!</v>
      </c>
      <c r="DT9" s="272">
        <v>1</v>
      </c>
      <c r="DU9" s="272">
        <v>2018</v>
      </c>
      <c r="DV9" s="32">
        <v>1</v>
      </c>
      <c r="DW9" s="32">
        <v>1</v>
      </c>
      <c r="DX9" s="32">
        <v>1</v>
      </c>
      <c r="DY9" s="127"/>
      <c r="DZ9" s="161"/>
      <c r="EA9" s="161"/>
      <c r="EB9" s="161"/>
      <c r="EC9" s="32">
        <v>1</v>
      </c>
      <c r="ED9" s="43"/>
      <c r="EE9" s="43"/>
      <c r="EF9" s="43"/>
      <c r="EG9" s="43" t="e">
        <f t="shared" si="4"/>
        <v>#REF!</v>
      </c>
      <c r="EH9" s="84"/>
    </row>
    <row r="10" spans="1:138" s="25" customFormat="1" ht="27" customHeight="1" thickBot="1">
      <c r="A10" s="228">
        <f t="shared" si="16"/>
        <v>7</v>
      </c>
      <c r="B10" s="38" t="s">
        <v>52</v>
      </c>
      <c r="C10" s="39" t="s">
        <v>74</v>
      </c>
      <c r="D10" s="40">
        <v>12</v>
      </c>
      <c r="E10" s="41" t="s">
        <v>725</v>
      </c>
      <c r="F10" s="47" t="s">
        <v>705</v>
      </c>
      <c r="G10" s="40" t="s">
        <v>54</v>
      </c>
      <c r="H10" s="32">
        <v>1954</v>
      </c>
      <c r="I10" s="184" t="s">
        <v>986</v>
      </c>
      <c r="J10" s="393" t="s">
        <v>921</v>
      </c>
      <c r="K10" s="393" t="s">
        <v>726</v>
      </c>
      <c r="L10" s="393" t="s">
        <v>727</v>
      </c>
      <c r="M10" s="393"/>
      <c r="N10" s="393"/>
      <c r="O10" s="48" t="s">
        <v>716</v>
      </c>
      <c r="P10" s="109" t="s">
        <v>493</v>
      </c>
      <c r="Q10" s="588" t="s">
        <v>497</v>
      </c>
      <c r="R10" s="588">
        <v>2021</v>
      </c>
      <c r="S10" s="48" t="s">
        <v>716</v>
      </c>
      <c r="T10" s="48" t="s">
        <v>716</v>
      </c>
      <c r="U10" s="48" t="s">
        <v>67</v>
      </c>
      <c r="V10" s="306" t="s">
        <v>55</v>
      </c>
      <c r="W10" s="158">
        <v>43</v>
      </c>
      <c r="X10" s="652">
        <v>31089</v>
      </c>
      <c r="Y10" s="34">
        <v>40</v>
      </c>
      <c r="Z10" s="34">
        <v>40</v>
      </c>
      <c r="AA10" s="36">
        <v>40</v>
      </c>
      <c r="AB10" s="305" t="s">
        <v>974</v>
      </c>
      <c r="AC10" s="383">
        <v>834</v>
      </c>
      <c r="AD10" s="105">
        <v>834</v>
      </c>
      <c r="AE10" s="105">
        <v>0</v>
      </c>
      <c r="AF10" s="104">
        <v>0</v>
      </c>
      <c r="AG10" s="34">
        <v>92</v>
      </c>
      <c r="AH10" s="34">
        <v>10</v>
      </c>
      <c r="AI10" s="34">
        <v>0</v>
      </c>
      <c r="AJ10" s="34">
        <v>0</v>
      </c>
      <c r="AK10" s="34">
        <v>0</v>
      </c>
      <c r="AL10" s="32">
        <v>2008</v>
      </c>
      <c r="AM10" s="35">
        <v>864</v>
      </c>
      <c r="AN10" s="105">
        <v>864</v>
      </c>
      <c r="AO10" s="105">
        <v>0</v>
      </c>
      <c r="AP10" s="105">
        <v>0</v>
      </c>
      <c r="AQ10" s="409">
        <v>0</v>
      </c>
      <c r="AR10" s="698" t="s">
        <v>476</v>
      </c>
      <c r="AS10" s="49">
        <v>2016</v>
      </c>
      <c r="AT10" s="35" t="s">
        <v>68</v>
      </c>
      <c r="AU10" s="524" t="s">
        <v>56</v>
      </c>
      <c r="AV10" s="536"/>
      <c r="AW10" s="536"/>
      <c r="AX10" s="36" t="s">
        <v>56</v>
      </c>
      <c r="AY10" s="42">
        <v>2</v>
      </c>
      <c r="AZ10" s="48">
        <v>0</v>
      </c>
      <c r="BA10" s="43">
        <v>7</v>
      </c>
      <c r="BB10" s="32">
        <f t="shared" si="5"/>
        <v>9</v>
      </c>
      <c r="BC10" s="43">
        <v>7</v>
      </c>
      <c r="BD10" s="43">
        <v>2</v>
      </c>
      <c r="BE10" s="43">
        <v>16</v>
      </c>
      <c r="BF10" s="43">
        <v>16</v>
      </c>
      <c r="BG10" s="43">
        <v>8</v>
      </c>
      <c r="BH10" s="43"/>
      <c r="BI10" s="43">
        <v>2</v>
      </c>
      <c r="BJ10" s="133">
        <f t="shared" si="6"/>
        <v>844.4</v>
      </c>
      <c r="BK10" s="575">
        <f t="shared" si="7"/>
        <v>790.3</v>
      </c>
      <c r="BL10" s="167">
        <v>439.3</v>
      </c>
      <c r="BM10" s="168">
        <v>351</v>
      </c>
      <c r="BN10" s="574">
        <v>560.5</v>
      </c>
      <c r="BO10" s="44">
        <v>4.5</v>
      </c>
      <c r="BP10" s="45">
        <v>0</v>
      </c>
      <c r="BQ10" s="45">
        <v>49.6</v>
      </c>
      <c r="BR10" s="45">
        <v>0</v>
      </c>
      <c r="BS10" s="46">
        <v>0</v>
      </c>
      <c r="BT10" s="379">
        <f t="shared" si="8"/>
        <v>54.1</v>
      </c>
      <c r="BU10" s="384">
        <v>36</v>
      </c>
      <c r="BV10" s="385">
        <v>225</v>
      </c>
      <c r="BW10" s="385"/>
      <c r="BX10" s="386">
        <v>80</v>
      </c>
      <c r="BY10" s="385">
        <v>40</v>
      </c>
      <c r="BZ10" s="380">
        <v>381</v>
      </c>
      <c r="CA10" s="570">
        <v>1</v>
      </c>
      <c r="CB10" s="566">
        <v>0</v>
      </c>
      <c r="CC10" s="566">
        <v>0</v>
      </c>
      <c r="CD10" s="571">
        <v>0</v>
      </c>
      <c r="CE10" s="37" t="s">
        <v>58</v>
      </c>
      <c r="CF10" s="34">
        <v>1</v>
      </c>
      <c r="CG10" s="104" t="e">
        <f>#REF!</f>
        <v>#REF!</v>
      </c>
      <c r="CH10" s="674">
        <f t="shared" si="17"/>
        <v>211.1</v>
      </c>
      <c r="CI10" s="674">
        <f t="shared" si="18"/>
        <v>50.663999999999994</v>
      </c>
      <c r="CJ10" s="33"/>
      <c r="CK10" s="33"/>
      <c r="CL10" s="33"/>
      <c r="CM10" s="36" t="s">
        <v>59</v>
      </c>
      <c r="CN10" s="35" t="s">
        <v>58</v>
      </c>
      <c r="CO10" s="34">
        <v>1</v>
      </c>
      <c r="CP10" s="104" t="e">
        <f>#REF!</f>
        <v>#REF!</v>
      </c>
      <c r="CQ10" s="334">
        <f t="shared" si="9"/>
        <v>5.0664</v>
      </c>
      <c r="CR10" s="334">
        <f t="shared" si="10"/>
        <v>33.775999999999996</v>
      </c>
      <c r="CS10" s="334">
        <f t="shared" si="11"/>
        <v>33.775999999999996</v>
      </c>
      <c r="CT10" s="708"/>
      <c r="CU10" s="708"/>
      <c r="CV10" s="722" t="s">
        <v>1067</v>
      </c>
      <c r="CW10" s="722"/>
      <c r="CX10" s="48" t="s">
        <v>59</v>
      </c>
      <c r="CY10" s="37" t="s">
        <v>60</v>
      </c>
      <c r="CZ10" s="34">
        <v>1</v>
      </c>
      <c r="DA10" s="104" t="e">
        <f>#REF!</f>
        <v>#REF!</v>
      </c>
      <c r="DB10" s="334">
        <f t="shared" si="12"/>
        <v>5.0664</v>
      </c>
      <c r="DC10" s="334">
        <f t="shared" si="13"/>
        <v>33.775999999999996</v>
      </c>
      <c r="DD10" s="334">
        <f t="shared" si="14"/>
        <v>33.775999999999996</v>
      </c>
      <c r="DE10" s="708"/>
      <c r="DF10" s="305" t="s">
        <v>59</v>
      </c>
      <c r="DG10" s="483" t="s">
        <v>60</v>
      </c>
      <c r="DH10" s="43"/>
      <c r="DI10" s="348"/>
      <c r="DJ10" s="675">
        <f t="shared" si="15"/>
        <v>42.22</v>
      </c>
      <c r="DK10" s="35" t="s">
        <v>64</v>
      </c>
      <c r="DL10" s="34" t="s">
        <v>64</v>
      </c>
      <c r="DM10" s="34">
        <v>0</v>
      </c>
      <c r="DN10" s="108" t="s">
        <v>56</v>
      </c>
      <c r="DO10" s="108" t="s">
        <v>56</v>
      </c>
      <c r="DP10" s="33" t="s">
        <v>73</v>
      </c>
      <c r="DQ10" s="34" t="s">
        <v>60</v>
      </c>
      <c r="DR10" s="563"/>
      <c r="DS10" s="126" t="e">
        <f>#REF!</f>
        <v>#REF!</v>
      </c>
      <c r="DT10" s="272">
        <v>2</v>
      </c>
      <c r="DU10" s="272">
        <v>2017</v>
      </c>
      <c r="DV10" s="32">
        <v>1</v>
      </c>
      <c r="DW10" s="32">
        <v>1</v>
      </c>
      <c r="DX10" s="32">
        <v>1</v>
      </c>
      <c r="DY10" s="127"/>
      <c r="DZ10" s="161"/>
      <c r="EA10" s="161"/>
      <c r="EB10" s="161"/>
      <c r="EC10" s="32">
        <v>1</v>
      </c>
      <c r="ED10" s="43"/>
      <c r="EE10" s="43"/>
      <c r="EF10" s="43"/>
      <c r="EG10" s="43" t="e">
        <f t="shared" si="4"/>
        <v>#REF!</v>
      </c>
      <c r="EH10" s="84"/>
    </row>
    <row r="11" spans="1:138" s="382" customFormat="1" ht="24.75" customHeight="1" thickBot="1">
      <c r="A11" s="228">
        <f t="shared" si="16"/>
        <v>8</v>
      </c>
      <c r="B11" s="38" t="s">
        <v>52</v>
      </c>
      <c r="C11" s="394" t="s">
        <v>74</v>
      </c>
      <c r="D11" s="368">
        <v>17</v>
      </c>
      <c r="E11" s="395" t="s">
        <v>728</v>
      </c>
      <c r="F11" s="31" t="s">
        <v>705</v>
      </c>
      <c r="G11" s="40" t="s">
        <v>54</v>
      </c>
      <c r="H11" s="368">
        <v>1949</v>
      </c>
      <c r="I11" s="184" t="s">
        <v>986</v>
      </c>
      <c r="J11" s="368" t="s">
        <v>922</v>
      </c>
      <c r="K11" s="175" t="s">
        <v>729</v>
      </c>
      <c r="L11" s="175" t="s">
        <v>730</v>
      </c>
      <c r="M11" s="175"/>
      <c r="N11" s="175"/>
      <c r="O11" s="370" t="s">
        <v>716</v>
      </c>
      <c r="P11" s="109" t="s">
        <v>493</v>
      </c>
      <c r="Q11" s="588" t="s">
        <v>497</v>
      </c>
      <c r="R11" s="588">
        <v>2019</v>
      </c>
      <c r="S11" s="109" t="s">
        <v>975</v>
      </c>
      <c r="T11" s="48" t="s">
        <v>716</v>
      </c>
      <c r="U11" s="370" t="s">
        <v>67</v>
      </c>
      <c r="V11" s="396" t="s">
        <v>55</v>
      </c>
      <c r="W11" s="374">
        <v>40</v>
      </c>
      <c r="X11" s="653">
        <v>40711</v>
      </c>
      <c r="Y11" s="372">
        <v>40</v>
      </c>
      <c r="Z11" s="372">
        <v>40</v>
      </c>
      <c r="AA11" s="373">
        <v>40</v>
      </c>
      <c r="AB11" s="305" t="s">
        <v>974</v>
      </c>
      <c r="AC11" s="374">
        <v>1244</v>
      </c>
      <c r="AD11" s="372">
        <v>1244</v>
      </c>
      <c r="AE11" s="372">
        <v>0</v>
      </c>
      <c r="AF11" s="372">
        <v>0</v>
      </c>
      <c r="AG11" s="372">
        <v>94</v>
      </c>
      <c r="AH11" s="372">
        <v>58</v>
      </c>
      <c r="AI11" s="372">
        <v>0</v>
      </c>
      <c r="AJ11" s="372">
        <v>0</v>
      </c>
      <c r="AK11" s="372">
        <v>0</v>
      </c>
      <c r="AL11" s="368">
        <v>2019</v>
      </c>
      <c r="AM11" s="374">
        <v>1092</v>
      </c>
      <c r="AN11" s="372">
        <v>1092</v>
      </c>
      <c r="AO11" s="372">
        <v>0</v>
      </c>
      <c r="AP11" s="372">
        <v>0</v>
      </c>
      <c r="AQ11" s="381">
        <v>0</v>
      </c>
      <c r="AR11" s="699" t="s">
        <v>476</v>
      </c>
      <c r="AS11" s="697">
        <v>2016</v>
      </c>
      <c r="AT11" s="374" t="s">
        <v>57</v>
      </c>
      <c r="AU11" s="525">
        <v>175.2</v>
      </c>
      <c r="AV11" s="536">
        <f>AU11-AW11</f>
        <v>175.2</v>
      </c>
      <c r="AW11" s="537"/>
      <c r="AX11" s="36" t="s">
        <v>56</v>
      </c>
      <c r="AY11" s="376">
        <v>1</v>
      </c>
      <c r="AZ11" s="390">
        <v>0</v>
      </c>
      <c r="BA11" s="368">
        <v>6</v>
      </c>
      <c r="BB11" s="32">
        <f t="shared" si="5"/>
        <v>10</v>
      </c>
      <c r="BC11" s="733">
        <v>6</v>
      </c>
      <c r="BD11" s="733">
        <v>4</v>
      </c>
      <c r="BE11" s="368">
        <v>77</v>
      </c>
      <c r="BF11" s="368">
        <v>68</v>
      </c>
      <c r="BG11" s="368">
        <v>7</v>
      </c>
      <c r="BH11" s="368"/>
      <c r="BI11" s="368">
        <v>3</v>
      </c>
      <c r="BJ11" s="133">
        <f t="shared" si="6"/>
        <v>1872.6999999999998</v>
      </c>
      <c r="BK11" s="575">
        <f t="shared" si="7"/>
        <v>1755.1</v>
      </c>
      <c r="BL11" s="167">
        <v>1651.1</v>
      </c>
      <c r="BM11" s="168">
        <v>104</v>
      </c>
      <c r="BN11" s="579">
        <v>774.6</v>
      </c>
      <c r="BO11" s="397">
        <v>5.7</v>
      </c>
      <c r="BP11" s="397">
        <v>0</v>
      </c>
      <c r="BQ11" s="397">
        <v>111.9</v>
      </c>
      <c r="BR11" s="397">
        <v>0</v>
      </c>
      <c r="BS11" s="398">
        <v>0</v>
      </c>
      <c r="BT11" s="379">
        <f t="shared" si="8"/>
        <v>117.60000000000001</v>
      </c>
      <c r="BU11" s="399">
        <v>140</v>
      </c>
      <c r="BV11" s="400">
        <v>75</v>
      </c>
      <c r="BW11" s="400"/>
      <c r="BX11" s="401">
        <v>300</v>
      </c>
      <c r="BY11" s="400">
        <v>230</v>
      </c>
      <c r="BZ11" s="402">
        <v>745</v>
      </c>
      <c r="CA11" s="570">
        <v>1</v>
      </c>
      <c r="CB11" s="566">
        <v>0</v>
      </c>
      <c r="CC11" s="566">
        <v>0</v>
      </c>
      <c r="CD11" s="571">
        <v>0</v>
      </c>
      <c r="CE11" s="406" t="s">
        <v>58</v>
      </c>
      <c r="CF11" s="404">
        <v>1</v>
      </c>
      <c r="CG11" s="104" t="e">
        <f>#REF!</f>
        <v>#REF!</v>
      </c>
      <c r="CH11" s="674">
        <f t="shared" si="17"/>
        <v>468.17499999999995</v>
      </c>
      <c r="CI11" s="674">
        <f t="shared" si="18"/>
        <v>112.36199999999998</v>
      </c>
      <c r="CJ11" s="407"/>
      <c r="CK11" s="407"/>
      <c r="CL11" s="407">
        <v>2021</v>
      </c>
      <c r="CM11" s="405" t="s">
        <v>59</v>
      </c>
      <c r="CN11" s="403" t="s">
        <v>58</v>
      </c>
      <c r="CO11" s="404">
        <v>1</v>
      </c>
      <c r="CP11" s="104" t="e">
        <f>#REF!</f>
        <v>#REF!</v>
      </c>
      <c r="CQ11" s="334">
        <f t="shared" si="9"/>
        <v>11.236199999999998</v>
      </c>
      <c r="CR11" s="334">
        <f t="shared" si="10"/>
        <v>74.908</v>
      </c>
      <c r="CS11" s="334">
        <f t="shared" si="11"/>
        <v>74.908</v>
      </c>
      <c r="CT11" s="708">
        <v>2020</v>
      </c>
      <c r="CU11" s="708"/>
      <c r="CV11" s="722" t="s">
        <v>1067</v>
      </c>
      <c r="CW11" s="722"/>
      <c r="CX11" s="368" t="s">
        <v>59</v>
      </c>
      <c r="CY11" s="406" t="s">
        <v>60</v>
      </c>
      <c r="CZ11" s="404">
        <v>1</v>
      </c>
      <c r="DA11" s="104" t="e">
        <f>#REF!</f>
        <v>#REF!</v>
      </c>
      <c r="DB11" s="334">
        <f t="shared" si="12"/>
        <v>11.236199999999998</v>
      </c>
      <c r="DC11" s="334">
        <f t="shared" si="13"/>
        <v>74.908</v>
      </c>
      <c r="DD11" s="334">
        <f t="shared" si="14"/>
        <v>74.908</v>
      </c>
      <c r="DE11" s="708">
        <v>2020</v>
      </c>
      <c r="DF11" s="710" t="s">
        <v>59</v>
      </c>
      <c r="DG11" s="484" t="s">
        <v>60</v>
      </c>
      <c r="DH11" s="175"/>
      <c r="DI11" s="704">
        <v>2021</v>
      </c>
      <c r="DJ11" s="675">
        <f t="shared" si="15"/>
        <v>93.63499999999999</v>
      </c>
      <c r="DK11" s="403" t="s">
        <v>64</v>
      </c>
      <c r="DL11" s="404" t="s">
        <v>64</v>
      </c>
      <c r="DM11" s="404">
        <v>0</v>
      </c>
      <c r="DN11" s="108" t="s">
        <v>56</v>
      </c>
      <c r="DO11" s="108" t="s">
        <v>56</v>
      </c>
      <c r="DP11" s="407" t="s">
        <v>73</v>
      </c>
      <c r="DQ11" s="34" t="s">
        <v>60</v>
      </c>
      <c r="DR11" s="564"/>
      <c r="DS11" s="126" t="e">
        <f>#REF!</f>
        <v>#REF!</v>
      </c>
      <c r="DT11" s="663"/>
      <c r="DU11" s="663">
        <v>2016</v>
      </c>
      <c r="DV11" s="32">
        <v>1</v>
      </c>
      <c r="DW11" s="32">
        <v>1</v>
      </c>
      <c r="DX11" s="32"/>
      <c r="DY11" s="127">
        <v>1</v>
      </c>
      <c r="DZ11" s="161"/>
      <c r="EA11" s="161"/>
      <c r="EB11" s="161"/>
      <c r="EC11" s="32">
        <v>1</v>
      </c>
      <c r="ED11" s="175"/>
      <c r="EE11" s="175"/>
      <c r="EF11" s="175"/>
      <c r="EG11" s="43" t="e">
        <f t="shared" si="4"/>
        <v>#REF!</v>
      </c>
      <c r="EH11" s="367"/>
    </row>
    <row r="12" spans="1:138" s="25" customFormat="1" ht="45.75" thickBot="1">
      <c r="A12" s="228">
        <f t="shared" si="16"/>
        <v>9</v>
      </c>
      <c r="B12" s="38" t="s">
        <v>52</v>
      </c>
      <c r="C12" s="39" t="s">
        <v>74</v>
      </c>
      <c r="D12" s="40">
        <v>19</v>
      </c>
      <c r="E12" s="41" t="s">
        <v>731</v>
      </c>
      <c r="F12" s="31" t="s">
        <v>705</v>
      </c>
      <c r="G12" s="40" t="s">
        <v>54</v>
      </c>
      <c r="H12" s="32">
        <v>1955</v>
      </c>
      <c r="I12" s="184" t="s">
        <v>986</v>
      </c>
      <c r="J12" s="32" t="s">
        <v>923</v>
      </c>
      <c r="K12" s="32" t="s">
        <v>732</v>
      </c>
      <c r="L12" s="32" t="s">
        <v>733</v>
      </c>
      <c r="M12" s="32"/>
      <c r="N12" s="32"/>
      <c r="O12" s="48" t="s">
        <v>716</v>
      </c>
      <c r="P12" s="109" t="s">
        <v>493</v>
      </c>
      <c r="Q12" s="588" t="s">
        <v>497</v>
      </c>
      <c r="R12" s="588"/>
      <c r="S12" s="48" t="s">
        <v>716</v>
      </c>
      <c r="T12" s="48" t="s">
        <v>716</v>
      </c>
      <c r="U12" s="48" t="s">
        <v>67</v>
      </c>
      <c r="V12" s="306" t="s">
        <v>55</v>
      </c>
      <c r="W12" s="158">
        <v>39</v>
      </c>
      <c r="X12" s="652">
        <v>31083</v>
      </c>
      <c r="Y12" s="34">
        <v>40</v>
      </c>
      <c r="Z12" s="34">
        <v>40</v>
      </c>
      <c r="AA12" s="36">
        <v>40</v>
      </c>
      <c r="AB12" s="305" t="s">
        <v>974</v>
      </c>
      <c r="AC12" s="383">
        <v>847.3</v>
      </c>
      <c r="AD12" s="105">
        <v>847.3</v>
      </c>
      <c r="AE12" s="105">
        <v>0</v>
      </c>
      <c r="AF12" s="104">
        <v>0</v>
      </c>
      <c r="AG12" s="34">
        <v>92</v>
      </c>
      <c r="AH12" s="34">
        <v>10.2</v>
      </c>
      <c r="AI12" s="34">
        <v>0</v>
      </c>
      <c r="AJ12" s="34">
        <v>0</v>
      </c>
      <c r="AK12" s="34">
        <v>0</v>
      </c>
      <c r="AL12" s="32">
        <v>1955</v>
      </c>
      <c r="AM12" s="35">
        <v>806</v>
      </c>
      <c r="AN12" s="105">
        <v>0</v>
      </c>
      <c r="AO12" s="105">
        <v>806</v>
      </c>
      <c r="AP12" s="105">
        <v>0</v>
      </c>
      <c r="AQ12" s="409">
        <v>0</v>
      </c>
      <c r="AR12" s="107"/>
      <c r="AS12" s="49">
        <v>2009</v>
      </c>
      <c r="AT12" s="35" t="s">
        <v>68</v>
      </c>
      <c r="AU12" s="524" t="s">
        <v>56</v>
      </c>
      <c r="AV12" s="536"/>
      <c r="AW12" s="536"/>
      <c r="AX12" s="36" t="s">
        <v>56</v>
      </c>
      <c r="AY12" s="42">
        <v>2</v>
      </c>
      <c r="AZ12" s="48">
        <v>0</v>
      </c>
      <c r="BA12" s="43">
        <v>12</v>
      </c>
      <c r="BB12" s="32">
        <f t="shared" si="5"/>
        <v>12</v>
      </c>
      <c r="BC12" s="43">
        <v>8</v>
      </c>
      <c r="BD12" s="43">
        <v>4</v>
      </c>
      <c r="BE12" s="43">
        <v>17</v>
      </c>
      <c r="BF12" s="43">
        <v>19</v>
      </c>
      <c r="BG12" s="43">
        <v>6</v>
      </c>
      <c r="BH12" s="43"/>
      <c r="BI12" s="43">
        <v>2</v>
      </c>
      <c r="BJ12" s="133">
        <f t="shared" si="6"/>
        <v>851.6</v>
      </c>
      <c r="BK12" s="575">
        <f t="shared" si="7"/>
        <v>800</v>
      </c>
      <c r="BL12" s="167">
        <v>508.7</v>
      </c>
      <c r="BM12" s="168">
        <v>291.3</v>
      </c>
      <c r="BN12" s="574">
        <v>556</v>
      </c>
      <c r="BO12" s="44">
        <v>4.9</v>
      </c>
      <c r="BP12" s="45">
        <v>0</v>
      </c>
      <c r="BQ12" s="45">
        <v>46.7</v>
      </c>
      <c r="BR12" s="45">
        <v>0</v>
      </c>
      <c r="BS12" s="46">
        <v>0</v>
      </c>
      <c r="BT12" s="379">
        <f t="shared" si="8"/>
        <v>51.6</v>
      </c>
      <c r="BU12" s="384">
        <v>36</v>
      </c>
      <c r="BV12" s="385">
        <v>300</v>
      </c>
      <c r="BW12" s="385"/>
      <c r="BX12" s="386">
        <v>120</v>
      </c>
      <c r="BY12" s="385">
        <v>150</v>
      </c>
      <c r="BZ12" s="380">
        <v>606</v>
      </c>
      <c r="CA12" s="570">
        <v>1</v>
      </c>
      <c r="CB12" s="566">
        <v>0</v>
      </c>
      <c r="CC12" s="566">
        <v>0</v>
      </c>
      <c r="CD12" s="571">
        <v>0</v>
      </c>
      <c r="CE12" s="37" t="s">
        <v>58</v>
      </c>
      <c r="CF12" s="34">
        <v>1</v>
      </c>
      <c r="CG12" s="104" t="e">
        <f>#REF!</f>
        <v>#REF!</v>
      </c>
      <c r="CH12" s="674">
        <f t="shared" si="17"/>
        <v>212.9</v>
      </c>
      <c r="CI12" s="674">
        <f t="shared" si="18"/>
        <v>51.096</v>
      </c>
      <c r="CJ12" s="33"/>
      <c r="CK12" s="33"/>
      <c r="CL12" s="33">
        <v>2021</v>
      </c>
      <c r="CM12" s="36" t="s">
        <v>59</v>
      </c>
      <c r="CN12" s="35" t="s">
        <v>58</v>
      </c>
      <c r="CO12" s="34">
        <v>1</v>
      </c>
      <c r="CP12" s="104" t="e">
        <f>#REF!</f>
        <v>#REF!</v>
      </c>
      <c r="CQ12" s="334">
        <f t="shared" si="9"/>
        <v>5.1096</v>
      </c>
      <c r="CR12" s="334">
        <f t="shared" si="10"/>
        <v>34.064</v>
      </c>
      <c r="CS12" s="334">
        <f t="shared" si="11"/>
        <v>34.064</v>
      </c>
      <c r="CT12" s="708">
        <v>2020</v>
      </c>
      <c r="CU12" s="708"/>
      <c r="CV12" s="722" t="s">
        <v>1067</v>
      </c>
      <c r="CW12" s="722"/>
      <c r="CX12" s="48" t="s">
        <v>59</v>
      </c>
      <c r="CY12" s="37" t="s">
        <v>60</v>
      </c>
      <c r="CZ12" s="34">
        <v>1</v>
      </c>
      <c r="DA12" s="104" t="e">
        <f>#REF!</f>
        <v>#REF!</v>
      </c>
      <c r="DB12" s="334">
        <f t="shared" si="12"/>
        <v>5.1096</v>
      </c>
      <c r="DC12" s="334">
        <f t="shared" si="13"/>
        <v>34.064</v>
      </c>
      <c r="DD12" s="334">
        <f t="shared" si="14"/>
        <v>34.064</v>
      </c>
      <c r="DE12" s="708">
        <v>2020</v>
      </c>
      <c r="DF12" s="305" t="s">
        <v>59</v>
      </c>
      <c r="DG12" s="483" t="s">
        <v>60</v>
      </c>
      <c r="DH12" s="43"/>
      <c r="DI12" s="348">
        <v>2021</v>
      </c>
      <c r="DJ12" s="675">
        <f t="shared" si="15"/>
        <v>42.580000000000005</v>
      </c>
      <c r="DK12" s="35" t="s">
        <v>64</v>
      </c>
      <c r="DL12" s="34" t="s">
        <v>64</v>
      </c>
      <c r="DM12" s="34">
        <v>0</v>
      </c>
      <c r="DN12" s="108" t="s">
        <v>56</v>
      </c>
      <c r="DO12" s="108" t="s">
        <v>56</v>
      </c>
      <c r="DP12" s="33" t="s">
        <v>73</v>
      </c>
      <c r="DQ12" s="34" t="s">
        <v>60</v>
      </c>
      <c r="DR12" s="563"/>
      <c r="DS12" s="126" t="e">
        <f>#REF!</f>
        <v>#REF!</v>
      </c>
      <c r="DT12" s="272"/>
      <c r="DU12" s="272"/>
      <c r="DV12" s="32" t="s">
        <v>486</v>
      </c>
      <c r="DW12" s="32">
        <v>1</v>
      </c>
      <c r="DX12" s="32">
        <v>1</v>
      </c>
      <c r="DY12" s="161"/>
      <c r="DZ12" s="161"/>
      <c r="EA12" s="161"/>
      <c r="EB12" s="161"/>
      <c r="EC12" s="32">
        <v>1</v>
      </c>
      <c r="ED12" s="43"/>
      <c r="EE12" s="43"/>
      <c r="EF12" s="43"/>
      <c r="EG12" s="43" t="e">
        <f t="shared" si="4"/>
        <v>#REF!</v>
      </c>
      <c r="EH12" s="84"/>
    </row>
    <row r="13" spans="1:138" s="25" customFormat="1" ht="45.75" thickBot="1">
      <c r="A13" s="228">
        <f t="shared" si="16"/>
        <v>10</v>
      </c>
      <c r="B13" s="38" t="s">
        <v>52</v>
      </c>
      <c r="C13" s="39" t="s">
        <v>74</v>
      </c>
      <c r="D13" s="40">
        <v>21</v>
      </c>
      <c r="E13" s="41" t="s">
        <v>734</v>
      </c>
      <c r="F13" s="31" t="s">
        <v>705</v>
      </c>
      <c r="G13" s="40" t="s">
        <v>54</v>
      </c>
      <c r="H13" s="32">
        <v>1955</v>
      </c>
      <c r="I13" s="184" t="s">
        <v>986</v>
      </c>
      <c r="J13" s="32" t="s">
        <v>924</v>
      </c>
      <c r="K13" s="32" t="s">
        <v>735</v>
      </c>
      <c r="L13" s="32" t="s">
        <v>736</v>
      </c>
      <c r="M13" s="32"/>
      <c r="N13" s="32"/>
      <c r="O13" s="48" t="s">
        <v>716</v>
      </c>
      <c r="P13" s="109" t="s">
        <v>493</v>
      </c>
      <c r="Q13" s="32" t="s">
        <v>436</v>
      </c>
      <c r="R13" s="32"/>
      <c r="S13" s="48" t="s">
        <v>716</v>
      </c>
      <c r="T13" s="48" t="s">
        <v>716</v>
      </c>
      <c r="U13" s="48" t="s">
        <v>67</v>
      </c>
      <c r="V13" s="306" t="s">
        <v>55</v>
      </c>
      <c r="W13" s="158">
        <v>37</v>
      </c>
      <c r="X13" s="652">
        <v>31083</v>
      </c>
      <c r="Y13" s="34">
        <v>40</v>
      </c>
      <c r="Z13" s="34">
        <v>40</v>
      </c>
      <c r="AA13" s="36">
        <v>30</v>
      </c>
      <c r="AB13" s="305" t="s">
        <v>974</v>
      </c>
      <c r="AC13" s="383">
        <v>596.4</v>
      </c>
      <c r="AD13" s="383">
        <v>596.4</v>
      </c>
      <c r="AE13" s="105">
        <v>0</v>
      </c>
      <c r="AF13" s="104">
        <v>0</v>
      </c>
      <c r="AG13" s="34">
        <v>78</v>
      </c>
      <c r="AH13" s="34">
        <v>5.1</v>
      </c>
      <c r="AI13" s="34">
        <v>0</v>
      </c>
      <c r="AJ13" s="34">
        <v>0</v>
      </c>
      <c r="AK13" s="34">
        <v>0</v>
      </c>
      <c r="AL13" s="32">
        <v>2009</v>
      </c>
      <c r="AM13" s="35">
        <v>607.1</v>
      </c>
      <c r="AN13" s="105">
        <v>0</v>
      </c>
      <c r="AO13" s="105">
        <v>607.1</v>
      </c>
      <c r="AP13" s="105">
        <v>0</v>
      </c>
      <c r="AQ13" s="409">
        <v>0</v>
      </c>
      <c r="AR13" s="107"/>
      <c r="AS13" s="49">
        <v>2009</v>
      </c>
      <c r="AT13" s="35" t="s">
        <v>57</v>
      </c>
      <c r="AU13" s="524">
        <v>101.1</v>
      </c>
      <c r="AV13" s="536">
        <f>AU13-AW13</f>
        <v>101.1</v>
      </c>
      <c r="AW13" s="536"/>
      <c r="AX13" s="36" t="s">
        <v>56</v>
      </c>
      <c r="AY13" s="42">
        <v>2</v>
      </c>
      <c r="AZ13" s="48">
        <v>0</v>
      </c>
      <c r="BA13" s="43">
        <v>8</v>
      </c>
      <c r="BB13" s="32">
        <f t="shared" si="5"/>
        <v>11</v>
      </c>
      <c r="BC13" s="43">
        <v>7</v>
      </c>
      <c r="BD13" s="43">
        <v>4</v>
      </c>
      <c r="BE13" s="43">
        <v>10</v>
      </c>
      <c r="BF13" s="43">
        <v>12</v>
      </c>
      <c r="BG13" s="43">
        <v>4</v>
      </c>
      <c r="BH13" s="43"/>
      <c r="BI13" s="43">
        <v>2</v>
      </c>
      <c r="BJ13" s="133">
        <f t="shared" si="6"/>
        <v>691.3000000000001</v>
      </c>
      <c r="BK13" s="575">
        <f t="shared" si="7"/>
        <v>625.2</v>
      </c>
      <c r="BL13" s="167">
        <v>349.3</v>
      </c>
      <c r="BM13" s="168">
        <v>275.9</v>
      </c>
      <c r="BN13" s="574">
        <v>467</v>
      </c>
      <c r="BO13" s="44">
        <v>4</v>
      </c>
      <c r="BP13" s="45">
        <v>0</v>
      </c>
      <c r="BQ13" s="45">
        <v>62.1</v>
      </c>
      <c r="BR13" s="45">
        <v>0</v>
      </c>
      <c r="BS13" s="46">
        <v>0</v>
      </c>
      <c r="BT13" s="379">
        <f t="shared" si="8"/>
        <v>66.1</v>
      </c>
      <c r="BU13" s="384">
        <v>10</v>
      </c>
      <c r="BV13" s="385">
        <v>225</v>
      </c>
      <c r="BW13" s="385"/>
      <c r="BX13" s="386">
        <v>56</v>
      </c>
      <c r="BY13" s="385">
        <v>150</v>
      </c>
      <c r="BZ13" s="380">
        <v>441</v>
      </c>
      <c r="CA13" s="570">
        <v>1</v>
      </c>
      <c r="CB13" s="566">
        <v>0</v>
      </c>
      <c r="CC13" s="566">
        <v>0</v>
      </c>
      <c r="CD13" s="571">
        <v>0</v>
      </c>
      <c r="CE13" s="37" t="s">
        <v>58</v>
      </c>
      <c r="CF13" s="34">
        <v>1</v>
      </c>
      <c r="CG13" s="104" t="e">
        <f>#REF!</f>
        <v>#REF!</v>
      </c>
      <c r="CH13" s="674">
        <f t="shared" si="17"/>
        <v>172.82500000000002</v>
      </c>
      <c r="CI13" s="674">
        <f t="shared" si="18"/>
        <v>41.478</v>
      </c>
      <c r="CJ13" s="33"/>
      <c r="CK13" s="33"/>
      <c r="CL13" s="33"/>
      <c r="CM13" s="36" t="s">
        <v>59</v>
      </c>
      <c r="CN13" s="35" t="s">
        <v>58</v>
      </c>
      <c r="CO13" s="34">
        <v>1</v>
      </c>
      <c r="CP13" s="104" t="e">
        <f>#REF!</f>
        <v>#REF!</v>
      </c>
      <c r="CQ13" s="334">
        <f t="shared" si="9"/>
        <v>4.1478</v>
      </c>
      <c r="CR13" s="334">
        <f t="shared" si="10"/>
        <v>27.652000000000005</v>
      </c>
      <c r="CS13" s="334">
        <f t="shared" si="11"/>
        <v>27.652000000000005</v>
      </c>
      <c r="CT13" s="708">
        <v>2020</v>
      </c>
      <c r="CU13" s="708"/>
      <c r="CV13" s="722" t="s">
        <v>1067</v>
      </c>
      <c r="CW13" s="722"/>
      <c r="CX13" s="48" t="s">
        <v>59</v>
      </c>
      <c r="CY13" s="37" t="s">
        <v>60</v>
      </c>
      <c r="CZ13" s="34">
        <v>1</v>
      </c>
      <c r="DA13" s="104" t="e">
        <f>#REF!</f>
        <v>#REF!</v>
      </c>
      <c r="DB13" s="334">
        <f t="shared" si="12"/>
        <v>4.1478</v>
      </c>
      <c r="DC13" s="334">
        <f t="shared" si="13"/>
        <v>27.652000000000005</v>
      </c>
      <c r="DD13" s="334">
        <f t="shared" si="14"/>
        <v>27.652000000000005</v>
      </c>
      <c r="DE13" s="708">
        <v>2020</v>
      </c>
      <c r="DF13" s="305" t="s">
        <v>59</v>
      </c>
      <c r="DG13" s="483" t="s">
        <v>60</v>
      </c>
      <c r="DH13" s="43"/>
      <c r="DI13" s="348">
        <v>2021</v>
      </c>
      <c r="DJ13" s="675">
        <f t="shared" si="15"/>
        <v>34.565000000000005</v>
      </c>
      <c r="DK13" s="35" t="s">
        <v>64</v>
      </c>
      <c r="DL13" s="34" t="s">
        <v>64</v>
      </c>
      <c r="DM13" s="34">
        <v>0</v>
      </c>
      <c r="DN13" s="108" t="s">
        <v>56</v>
      </c>
      <c r="DO13" s="108" t="s">
        <v>56</v>
      </c>
      <c r="DP13" s="33" t="s">
        <v>73</v>
      </c>
      <c r="DQ13" s="34" t="s">
        <v>60</v>
      </c>
      <c r="DR13" s="563"/>
      <c r="DS13" s="126" t="e">
        <f>#REF!</f>
        <v>#REF!</v>
      </c>
      <c r="DT13" s="272"/>
      <c r="DU13" s="272">
        <v>2021</v>
      </c>
      <c r="DV13" s="32" t="s">
        <v>486</v>
      </c>
      <c r="DW13" s="32">
        <v>1</v>
      </c>
      <c r="DX13" s="32">
        <v>1</v>
      </c>
      <c r="DY13" s="161"/>
      <c r="DZ13" s="161"/>
      <c r="EA13" s="161"/>
      <c r="EB13" s="161"/>
      <c r="EC13" s="32">
        <v>1</v>
      </c>
      <c r="ED13" s="43"/>
      <c r="EE13" s="43"/>
      <c r="EF13" s="43"/>
      <c r="EG13" s="43" t="e">
        <f t="shared" si="4"/>
        <v>#REF!</v>
      </c>
      <c r="EH13" s="84"/>
    </row>
    <row r="14" spans="1:138" s="25" customFormat="1" ht="45">
      <c r="A14" s="228">
        <f t="shared" si="16"/>
        <v>11</v>
      </c>
      <c r="B14" s="38" t="s">
        <v>52</v>
      </c>
      <c r="C14" s="39" t="s">
        <v>74</v>
      </c>
      <c r="D14" s="40">
        <v>26</v>
      </c>
      <c r="E14" s="41" t="s">
        <v>737</v>
      </c>
      <c r="F14" s="31" t="s">
        <v>705</v>
      </c>
      <c r="G14" s="40" t="s">
        <v>54</v>
      </c>
      <c r="H14" s="32">
        <v>1957</v>
      </c>
      <c r="I14" s="184" t="s">
        <v>986</v>
      </c>
      <c r="J14" s="32" t="s">
        <v>928</v>
      </c>
      <c r="K14" s="32" t="s">
        <v>738</v>
      </c>
      <c r="L14" s="32" t="s">
        <v>739</v>
      </c>
      <c r="M14" s="32"/>
      <c r="N14" s="32"/>
      <c r="O14" s="48" t="s">
        <v>716</v>
      </c>
      <c r="P14" s="109" t="s">
        <v>493</v>
      </c>
      <c r="Q14" s="32" t="s">
        <v>436</v>
      </c>
      <c r="R14" s="32">
        <v>2018</v>
      </c>
      <c r="S14" s="48" t="s">
        <v>716</v>
      </c>
      <c r="T14" s="48" t="s">
        <v>716</v>
      </c>
      <c r="U14" s="48" t="s">
        <v>67</v>
      </c>
      <c r="V14" s="306" t="s">
        <v>55</v>
      </c>
      <c r="W14" s="158">
        <v>46</v>
      </c>
      <c r="X14" s="652">
        <v>31162</v>
      </c>
      <c r="Y14" s="34">
        <v>40</v>
      </c>
      <c r="Z14" s="34">
        <v>50</v>
      </c>
      <c r="AA14" s="36">
        <v>40</v>
      </c>
      <c r="AB14" s="305" t="s">
        <v>974</v>
      </c>
      <c r="AC14" s="383">
        <v>1170</v>
      </c>
      <c r="AD14" s="105">
        <v>1170</v>
      </c>
      <c r="AE14" s="408">
        <v>0</v>
      </c>
      <c r="AF14" s="104">
        <v>0</v>
      </c>
      <c r="AG14" s="106">
        <v>80</v>
      </c>
      <c r="AH14" s="106">
        <v>16.8</v>
      </c>
      <c r="AI14" s="34">
        <v>0</v>
      </c>
      <c r="AJ14" s="34">
        <v>0</v>
      </c>
      <c r="AK14" s="34">
        <v>0</v>
      </c>
      <c r="AL14" s="32">
        <v>2018</v>
      </c>
      <c r="AM14" s="35">
        <v>662</v>
      </c>
      <c r="AN14" s="105">
        <v>662</v>
      </c>
      <c r="AO14" s="105">
        <v>0</v>
      </c>
      <c r="AP14" s="105">
        <v>0</v>
      </c>
      <c r="AQ14" s="409">
        <v>0</v>
      </c>
      <c r="AR14" s="107"/>
      <c r="AS14" s="49">
        <v>2003</v>
      </c>
      <c r="AT14" s="35" t="s">
        <v>57</v>
      </c>
      <c r="AU14" s="524">
        <v>292.7</v>
      </c>
      <c r="AV14" s="536">
        <f>AU14-AW14</f>
        <v>292.7</v>
      </c>
      <c r="AW14" s="536"/>
      <c r="AX14" s="36" t="s">
        <v>56</v>
      </c>
      <c r="AY14" s="49">
        <v>2</v>
      </c>
      <c r="AZ14" s="32">
        <v>0</v>
      </c>
      <c r="BA14" s="43">
        <v>15</v>
      </c>
      <c r="BB14" s="32">
        <f t="shared" si="5"/>
        <v>18</v>
      </c>
      <c r="BC14" s="43">
        <v>15</v>
      </c>
      <c r="BD14" s="43">
        <v>3</v>
      </c>
      <c r="BE14" s="43">
        <v>21</v>
      </c>
      <c r="BF14" s="43">
        <v>21</v>
      </c>
      <c r="BG14" s="43">
        <v>2</v>
      </c>
      <c r="BH14" s="43"/>
      <c r="BI14" s="43">
        <v>3</v>
      </c>
      <c r="BJ14" s="133">
        <f t="shared" si="6"/>
        <v>970.2</v>
      </c>
      <c r="BK14" s="575">
        <f t="shared" si="7"/>
        <v>902</v>
      </c>
      <c r="BL14" s="167">
        <v>752.3</v>
      </c>
      <c r="BM14" s="168">
        <v>149.7</v>
      </c>
      <c r="BN14" s="574">
        <v>431.7</v>
      </c>
      <c r="BO14" s="44">
        <v>3.6</v>
      </c>
      <c r="BP14" s="45">
        <v>0</v>
      </c>
      <c r="BQ14" s="45">
        <v>64.6</v>
      </c>
      <c r="BR14" s="45">
        <v>0</v>
      </c>
      <c r="BS14" s="46">
        <v>0</v>
      </c>
      <c r="BT14" s="379">
        <f t="shared" si="8"/>
        <v>68.19999999999999</v>
      </c>
      <c r="BU14" s="384">
        <v>10</v>
      </c>
      <c r="BV14" s="385">
        <v>220</v>
      </c>
      <c r="BW14" s="385"/>
      <c r="BX14" s="386">
        <v>44</v>
      </c>
      <c r="BY14" s="385">
        <v>220</v>
      </c>
      <c r="BZ14" s="380">
        <v>494</v>
      </c>
      <c r="CA14" s="570">
        <v>1</v>
      </c>
      <c r="CB14" s="566">
        <v>0</v>
      </c>
      <c r="CC14" s="566">
        <v>0</v>
      </c>
      <c r="CD14" s="571">
        <v>0</v>
      </c>
      <c r="CE14" s="37" t="s">
        <v>58</v>
      </c>
      <c r="CF14" s="34">
        <v>1</v>
      </c>
      <c r="CG14" s="104" t="e">
        <f>#REF!</f>
        <v>#REF!</v>
      </c>
      <c r="CH14" s="674">
        <f t="shared" si="17"/>
        <v>242.55</v>
      </c>
      <c r="CI14" s="674">
        <f t="shared" si="18"/>
        <v>58.212</v>
      </c>
      <c r="CJ14" s="33"/>
      <c r="CK14" s="33"/>
      <c r="CL14" s="33"/>
      <c r="CM14" s="36" t="s">
        <v>59</v>
      </c>
      <c r="CN14" s="35" t="s">
        <v>58</v>
      </c>
      <c r="CO14" s="34">
        <v>1</v>
      </c>
      <c r="CP14" s="104" t="e">
        <f>#REF!</f>
        <v>#REF!</v>
      </c>
      <c r="CQ14" s="334">
        <f t="shared" si="9"/>
        <v>5.8212</v>
      </c>
      <c r="CR14" s="334">
        <f t="shared" si="10"/>
        <v>38.808</v>
      </c>
      <c r="CS14" s="334">
        <f t="shared" si="11"/>
        <v>38.808</v>
      </c>
      <c r="CT14" s="708"/>
      <c r="CU14" s="708"/>
      <c r="CV14" s="722" t="s">
        <v>1067</v>
      </c>
      <c r="CW14" s="722"/>
      <c r="CX14" s="48" t="s">
        <v>59</v>
      </c>
      <c r="CY14" s="37" t="s">
        <v>60</v>
      </c>
      <c r="CZ14" s="34">
        <v>1</v>
      </c>
      <c r="DA14" s="104" t="e">
        <f>#REF!</f>
        <v>#REF!</v>
      </c>
      <c r="DB14" s="334">
        <f t="shared" si="12"/>
        <v>5.8212</v>
      </c>
      <c r="DC14" s="334">
        <f t="shared" si="13"/>
        <v>38.808</v>
      </c>
      <c r="DD14" s="334">
        <f t="shared" si="14"/>
        <v>38.808</v>
      </c>
      <c r="DE14" s="708"/>
      <c r="DF14" s="305" t="s">
        <v>59</v>
      </c>
      <c r="DG14" s="483" t="s">
        <v>60</v>
      </c>
      <c r="DH14" s="43"/>
      <c r="DI14" s="348"/>
      <c r="DJ14" s="675">
        <f t="shared" si="15"/>
        <v>48.510000000000005</v>
      </c>
      <c r="DK14" s="35" t="s">
        <v>60</v>
      </c>
      <c r="DL14" s="34" t="s">
        <v>60</v>
      </c>
      <c r="DM14" s="34">
        <v>0</v>
      </c>
      <c r="DN14" s="33">
        <v>1977</v>
      </c>
      <c r="DO14" s="33">
        <v>91</v>
      </c>
      <c r="DP14" s="33" t="s">
        <v>61</v>
      </c>
      <c r="DQ14" s="34" t="s">
        <v>60</v>
      </c>
      <c r="DR14" s="563"/>
      <c r="DS14" s="126" t="e">
        <f>#REF!</f>
        <v>#REF!</v>
      </c>
      <c r="DT14" s="272"/>
      <c r="DU14" s="272"/>
      <c r="DV14" s="32">
        <v>1</v>
      </c>
      <c r="DW14" s="32">
        <v>1</v>
      </c>
      <c r="DX14" s="32">
        <v>1</v>
      </c>
      <c r="DY14" s="161"/>
      <c r="DZ14" s="161"/>
      <c r="EA14" s="161"/>
      <c r="EB14" s="161"/>
      <c r="EC14" s="32">
        <v>1</v>
      </c>
      <c r="ED14" s="43"/>
      <c r="EE14" s="43"/>
      <c r="EF14" s="43"/>
      <c r="EG14" s="43" t="e">
        <f t="shared" si="4"/>
        <v>#REF!</v>
      </c>
      <c r="EH14" s="84"/>
    </row>
    <row r="15" spans="1:138" s="25" customFormat="1" ht="24" customHeight="1" thickBot="1">
      <c r="A15" s="228">
        <f t="shared" si="16"/>
        <v>12</v>
      </c>
      <c r="B15" s="38" t="s">
        <v>52</v>
      </c>
      <c r="C15" s="39" t="s">
        <v>74</v>
      </c>
      <c r="D15" s="40">
        <v>37</v>
      </c>
      <c r="E15" s="41" t="s">
        <v>740</v>
      </c>
      <c r="F15" s="31" t="s">
        <v>705</v>
      </c>
      <c r="G15" s="40" t="s">
        <v>54</v>
      </c>
      <c r="H15" s="32">
        <v>1940</v>
      </c>
      <c r="I15" s="187" t="s">
        <v>987</v>
      </c>
      <c r="J15" s="32" t="s">
        <v>929</v>
      </c>
      <c r="K15" s="32" t="s">
        <v>741</v>
      </c>
      <c r="L15" s="32" t="s">
        <v>742</v>
      </c>
      <c r="M15" s="32"/>
      <c r="N15" s="32"/>
      <c r="O15" s="48" t="s">
        <v>743</v>
      </c>
      <c r="P15" s="109" t="s">
        <v>493</v>
      </c>
      <c r="Q15" s="588" t="s">
        <v>497</v>
      </c>
      <c r="R15" s="588">
        <v>2019</v>
      </c>
      <c r="S15" s="48" t="s">
        <v>976</v>
      </c>
      <c r="T15" s="48" t="s">
        <v>67</v>
      </c>
      <c r="U15" s="48" t="s">
        <v>67</v>
      </c>
      <c r="V15" s="306" t="s">
        <v>67</v>
      </c>
      <c r="W15" s="158">
        <v>72</v>
      </c>
      <c r="X15" s="652">
        <v>32255</v>
      </c>
      <c r="Y15" s="34">
        <v>70</v>
      </c>
      <c r="Z15" s="34">
        <v>70</v>
      </c>
      <c r="AA15" s="36">
        <v>70</v>
      </c>
      <c r="AB15" s="141" t="s">
        <v>973</v>
      </c>
      <c r="AC15" s="383">
        <v>608</v>
      </c>
      <c r="AD15" s="105">
        <v>63</v>
      </c>
      <c r="AE15" s="105">
        <v>545</v>
      </c>
      <c r="AF15" s="105">
        <v>0</v>
      </c>
      <c r="AG15" s="34">
        <v>81</v>
      </c>
      <c r="AH15" s="34">
        <v>19.2</v>
      </c>
      <c r="AI15" s="34">
        <v>0</v>
      </c>
      <c r="AJ15" s="34">
        <v>0</v>
      </c>
      <c r="AK15" s="34">
        <v>0</v>
      </c>
      <c r="AL15" s="32">
        <v>1940</v>
      </c>
      <c r="AM15" s="35">
        <v>543.6</v>
      </c>
      <c r="AN15" s="105">
        <v>543.6</v>
      </c>
      <c r="AO15" s="105">
        <v>0</v>
      </c>
      <c r="AP15" s="105">
        <v>0</v>
      </c>
      <c r="AQ15" s="409">
        <v>0</v>
      </c>
      <c r="AR15" s="698" t="s">
        <v>476</v>
      </c>
      <c r="AS15" s="49">
        <v>2016</v>
      </c>
      <c r="AT15" s="35" t="s">
        <v>57</v>
      </c>
      <c r="AU15" s="524">
        <v>0</v>
      </c>
      <c r="AV15" s="536"/>
      <c r="AW15" s="536"/>
      <c r="AX15" s="36" t="s">
        <v>56</v>
      </c>
      <c r="AY15" s="42">
        <v>2</v>
      </c>
      <c r="AZ15" s="48">
        <v>0</v>
      </c>
      <c r="BA15" s="43">
        <v>5</v>
      </c>
      <c r="BB15" s="32">
        <f t="shared" si="5"/>
        <v>8</v>
      </c>
      <c r="BC15" s="43">
        <v>4</v>
      </c>
      <c r="BD15" s="43">
        <v>4</v>
      </c>
      <c r="BE15" s="43">
        <v>6</v>
      </c>
      <c r="BF15" s="43">
        <v>6</v>
      </c>
      <c r="BG15" s="43">
        <v>2</v>
      </c>
      <c r="BH15" s="43"/>
      <c r="BI15" s="43">
        <v>2</v>
      </c>
      <c r="BJ15" s="133">
        <f t="shared" si="6"/>
        <v>559.9</v>
      </c>
      <c r="BK15" s="575">
        <f t="shared" si="7"/>
        <v>496</v>
      </c>
      <c r="BL15" s="167">
        <v>255.3</v>
      </c>
      <c r="BM15" s="168">
        <v>240.7</v>
      </c>
      <c r="BN15" s="574">
        <v>353.6</v>
      </c>
      <c r="BO15" s="44">
        <v>6.9</v>
      </c>
      <c r="BP15" s="45">
        <v>0</v>
      </c>
      <c r="BQ15" s="45">
        <v>57</v>
      </c>
      <c r="BR15" s="45">
        <v>0</v>
      </c>
      <c r="BS15" s="46">
        <v>0</v>
      </c>
      <c r="BT15" s="379">
        <f t="shared" si="8"/>
        <v>63.9</v>
      </c>
      <c r="BU15" s="384">
        <v>32</v>
      </c>
      <c r="BV15" s="385">
        <v>250</v>
      </c>
      <c r="BW15" s="385"/>
      <c r="BX15" s="386">
        <v>110</v>
      </c>
      <c r="BY15" s="385">
        <v>230</v>
      </c>
      <c r="BZ15" s="380">
        <v>622</v>
      </c>
      <c r="CA15" s="570">
        <v>1</v>
      </c>
      <c r="CB15" s="566">
        <v>0</v>
      </c>
      <c r="CC15" s="566">
        <v>0</v>
      </c>
      <c r="CD15" s="571">
        <v>0</v>
      </c>
      <c r="CE15" s="37" t="s">
        <v>58</v>
      </c>
      <c r="CF15" s="34">
        <v>1</v>
      </c>
      <c r="CG15" s="104" t="e">
        <f>#REF!</f>
        <v>#REF!</v>
      </c>
      <c r="CH15" s="674">
        <f t="shared" si="17"/>
        <v>139.975</v>
      </c>
      <c r="CI15" s="674">
        <f t="shared" si="18"/>
        <v>33.593999999999994</v>
      </c>
      <c r="CJ15" s="33"/>
      <c r="CK15" s="33"/>
      <c r="CL15" s="33"/>
      <c r="CM15" s="36" t="s">
        <v>59</v>
      </c>
      <c r="CN15" s="35" t="s">
        <v>58</v>
      </c>
      <c r="CO15" s="34">
        <v>1</v>
      </c>
      <c r="CP15" s="104" t="e">
        <f>#REF!</f>
        <v>#REF!</v>
      </c>
      <c r="CQ15" s="334">
        <f t="shared" si="9"/>
        <v>3.3594</v>
      </c>
      <c r="CR15" s="334">
        <f t="shared" si="10"/>
        <v>22.396</v>
      </c>
      <c r="CS15" s="334">
        <f t="shared" si="11"/>
        <v>22.396</v>
      </c>
      <c r="CT15" s="708"/>
      <c r="CU15" s="708"/>
      <c r="CV15" s="722" t="s">
        <v>1067</v>
      </c>
      <c r="CW15" s="722"/>
      <c r="CX15" s="48" t="s">
        <v>59</v>
      </c>
      <c r="CY15" s="37" t="s">
        <v>60</v>
      </c>
      <c r="CZ15" s="34">
        <v>1</v>
      </c>
      <c r="DA15" s="104" t="e">
        <f>#REF!</f>
        <v>#REF!</v>
      </c>
      <c r="DB15" s="334">
        <f t="shared" si="12"/>
        <v>3.3594</v>
      </c>
      <c r="DC15" s="334">
        <f t="shared" si="13"/>
        <v>22.396</v>
      </c>
      <c r="DD15" s="334">
        <f t="shared" si="14"/>
        <v>22.396</v>
      </c>
      <c r="DE15" s="708"/>
      <c r="DF15" s="305" t="s">
        <v>59</v>
      </c>
      <c r="DG15" s="483" t="s">
        <v>60</v>
      </c>
      <c r="DH15" s="43"/>
      <c r="DI15" s="348"/>
      <c r="DJ15" s="675">
        <f t="shared" si="15"/>
        <v>27.995</v>
      </c>
      <c r="DK15" s="35" t="s">
        <v>64</v>
      </c>
      <c r="DL15" s="34" t="s">
        <v>64</v>
      </c>
      <c r="DM15" s="34">
        <v>0</v>
      </c>
      <c r="DN15" s="108" t="s">
        <v>56</v>
      </c>
      <c r="DO15" s="108" t="s">
        <v>56</v>
      </c>
      <c r="DP15" s="33" t="s">
        <v>73</v>
      </c>
      <c r="DQ15" s="34" t="s">
        <v>60</v>
      </c>
      <c r="DR15" s="563"/>
      <c r="DS15" s="126" t="e">
        <f>#REF!</f>
        <v>#REF!</v>
      </c>
      <c r="DT15" s="272">
        <v>2</v>
      </c>
      <c r="DU15" s="272">
        <v>2017</v>
      </c>
      <c r="DV15" s="32">
        <v>1</v>
      </c>
      <c r="DW15" s="32">
        <v>1</v>
      </c>
      <c r="DX15" s="32">
        <v>1</v>
      </c>
      <c r="DY15" s="161"/>
      <c r="DZ15" s="161"/>
      <c r="EA15" s="161"/>
      <c r="EB15" s="161"/>
      <c r="EC15" s="32"/>
      <c r="ED15" s="43">
        <v>1</v>
      </c>
      <c r="EE15" s="43"/>
      <c r="EF15" s="43"/>
      <c r="EG15" s="43" t="e">
        <f t="shared" si="4"/>
        <v>#REF!</v>
      </c>
      <c r="EH15" s="84"/>
    </row>
    <row r="16" spans="1:138" s="25" customFormat="1" ht="45.75" thickBot="1">
      <c r="A16" s="228">
        <f t="shared" si="16"/>
        <v>13</v>
      </c>
      <c r="B16" s="38" t="s">
        <v>52</v>
      </c>
      <c r="C16" s="39" t="s">
        <v>744</v>
      </c>
      <c r="D16" s="40">
        <v>8</v>
      </c>
      <c r="E16" s="41" t="s">
        <v>745</v>
      </c>
      <c r="F16" s="47" t="s">
        <v>705</v>
      </c>
      <c r="G16" s="40" t="s">
        <v>54</v>
      </c>
      <c r="H16" s="32">
        <v>1965</v>
      </c>
      <c r="I16" s="184" t="s">
        <v>986</v>
      </c>
      <c r="J16" s="32" t="s">
        <v>930</v>
      </c>
      <c r="K16" s="32" t="s">
        <v>746</v>
      </c>
      <c r="L16" s="32" t="s">
        <v>747</v>
      </c>
      <c r="M16" s="32" t="s">
        <v>748</v>
      </c>
      <c r="N16" s="32">
        <v>375</v>
      </c>
      <c r="O16" s="48" t="s">
        <v>708</v>
      </c>
      <c r="P16" s="109" t="s">
        <v>493</v>
      </c>
      <c r="Q16" s="588" t="s">
        <v>497</v>
      </c>
      <c r="R16" s="588">
        <v>2016</v>
      </c>
      <c r="S16" s="48" t="s">
        <v>708</v>
      </c>
      <c r="T16" s="48" t="s">
        <v>708</v>
      </c>
      <c r="U16" s="48" t="s">
        <v>67</v>
      </c>
      <c r="V16" s="305" t="s">
        <v>67</v>
      </c>
      <c r="W16" s="158">
        <v>58</v>
      </c>
      <c r="X16" s="652">
        <v>41387</v>
      </c>
      <c r="Y16" s="34">
        <v>35</v>
      </c>
      <c r="Z16" s="34">
        <v>35</v>
      </c>
      <c r="AA16" s="36">
        <v>35</v>
      </c>
      <c r="AB16" s="305" t="s">
        <v>974</v>
      </c>
      <c r="AC16" s="383">
        <v>489</v>
      </c>
      <c r="AD16" s="409">
        <v>489</v>
      </c>
      <c r="AE16" s="107">
        <v>0</v>
      </c>
      <c r="AF16" s="160">
        <v>0</v>
      </c>
      <c r="AG16" s="34">
        <v>59</v>
      </c>
      <c r="AH16" s="34"/>
      <c r="AI16" s="34">
        <v>0</v>
      </c>
      <c r="AJ16" s="34">
        <v>0</v>
      </c>
      <c r="AK16" s="34">
        <v>0</v>
      </c>
      <c r="AL16" s="32">
        <v>2016</v>
      </c>
      <c r="AM16" s="35">
        <v>438</v>
      </c>
      <c r="AN16" s="105">
        <v>438</v>
      </c>
      <c r="AO16" s="105">
        <v>0</v>
      </c>
      <c r="AP16" s="105">
        <v>0</v>
      </c>
      <c r="AQ16" s="409">
        <v>0</v>
      </c>
      <c r="AR16" s="698" t="s">
        <v>477</v>
      </c>
      <c r="AS16" s="49">
        <v>2016</v>
      </c>
      <c r="AT16" s="35" t="s">
        <v>68</v>
      </c>
      <c r="AU16" s="524" t="s">
        <v>56</v>
      </c>
      <c r="AV16" s="536"/>
      <c r="AW16" s="536"/>
      <c r="AX16" s="36" t="s">
        <v>56</v>
      </c>
      <c r="AY16" s="42">
        <v>2</v>
      </c>
      <c r="AZ16" s="48">
        <v>0</v>
      </c>
      <c r="BA16" s="43">
        <v>12</v>
      </c>
      <c r="BB16" s="32">
        <f t="shared" si="5"/>
        <v>12</v>
      </c>
      <c r="BC16" s="43">
        <v>12</v>
      </c>
      <c r="BD16" s="43">
        <v>0</v>
      </c>
      <c r="BE16" s="43">
        <v>16</v>
      </c>
      <c r="BF16" s="43">
        <v>20</v>
      </c>
      <c r="BG16" s="43" t="s">
        <v>56</v>
      </c>
      <c r="BH16" s="43"/>
      <c r="BI16" s="43">
        <v>2</v>
      </c>
      <c r="BJ16" s="133">
        <f t="shared" si="6"/>
        <v>515.1</v>
      </c>
      <c r="BK16" s="575">
        <f t="shared" si="7"/>
        <v>450.9</v>
      </c>
      <c r="BL16" s="167">
        <v>450.9</v>
      </c>
      <c r="BM16" s="168">
        <v>0</v>
      </c>
      <c r="BN16" s="574">
        <v>337.1</v>
      </c>
      <c r="BO16" s="44">
        <v>5.9</v>
      </c>
      <c r="BP16" s="45">
        <v>0</v>
      </c>
      <c r="BQ16" s="45">
        <v>58.3</v>
      </c>
      <c r="BR16" s="45">
        <v>0</v>
      </c>
      <c r="BS16" s="46">
        <v>0</v>
      </c>
      <c r="BT16" s="379">
        <f t="shared" si="8"/>
        <v>64.2</v>
      </c>
      <c r="BU16" s="384">
        <v>8</v>
      </c>
      <c r="BV16" s="385">
        <v>120</v>
      </c>
      <c r="BW16" s="385"/>
      <c r="BX16" s="386"/>
      <c r="BY16" s="385">
        <v>213</v>
      </c>
      <c r="BZ16" s="380">
        <v>341</v>
      </c>
      <c r="CA16" s="570">
        <v>0</v>
      </c>
      <c r="CB16" s="566">
        <v>0</v>
      </c>
      <c r="CC16" s="566">
        <v>0</v>
      </c>
      <c r="CD16" s="571">
        <v>1</v>
      </c>
      <c r="CE16" s="37" t="s">
        <v>58</v>
      </c>
      <c r="CF16" s="34">
        <v>1</v>
      </c>
      <c r="CG16" s="104" t="e">
        <f>#REF!</f>
        <v>#REF!</v>
      </c>
      <c r="CH16" s="674">
        <f t="shared" si="17"/>
        <v>128.775</v>
      </c>
      <c r="CI16" s="674">
        <f t="shared" si="18"/>
        <v>30.906</v>
      </c>
      <c r="CJ16" s="33"/>
      <c r="CK16" s="33"/>
      <c r="CL16" s="33"/>
      <c r="CM16" s="36" t="s">
        <v>59</v>
      </c>
      <c r="CN16" s="35" t="s">
        <v>871</v>
      </c>
      <c r="CO16" s="34">
        <v>1</v>
      </c>
      <c r="CP16" s="104" t="e">
        <f>#REF!</f>
        <v>#REF!</v>
      </c>
      <c r="CQ16" s="334">
        <f t="shared" si="9"/>
        <v>3.0906000000000002</v>
      </c>
      <c r="CR16" s="334">
        <f t="shared" si="10"/>
        <v>20.604000000000003</v>
      </c>
      <c r="CS16" s="334">
        <f t="shared" si="11"/>
        <v>20.604000000000003</v>
      </c>
      <c r="CT16" s="708"/>
      <c r="CU16" s="708"/>
      <c r="CV16" s="722"/>
      <c r="CW16" s="722" t="s">
        <v>1067</v>
      </c>
      <c r="CX16" s="48" t="s">
        <v>59</v>
      </c>
      <c r="CY16" s="37" t="s">
        <v>60</v>
      </c>
      <c r="CZ16" s="34">
        <v>1</v>
      </c>
      <c r="DA16" s="104" t="e">
        <f>#REF!</f>
        <v>#REF!</v>
      </c>
      <c r="DB16" s="334">
        <f t="shared" si="12"/>
        <v>3.0906000000000002</v>
      </c>
      <c r="DC16" s="334">
        <f t="shared" si="13"/>
        <v>20.604000000000003</v>
      </c>
      <c r="DD16" s="334">
        <f t="shared" si="14"/>
        <v>20.604000000000003</v>
      </c>
      <c r="DE16" s="708"/>
      <c r="DF16" s="305" t="s">
        <v>59</v>
      </c>
      <c r="DG16" s="483" t="s">
        <v>870</v>
      </c>
      <c r="DH16" s="43"/>
      <c r="DI16" s="348"/>
      <c r="DJ16" s="675">
        <f t="shared" si="15"/>
        <v>25.755000000000003</v>
      </c>
      <c r="DK16" s="34" t="s">
        <v>64</v>
      </c>
      <c r="DL16" s="34" t="s">
        <v>64</v>
      </c>
      <c r="DM16" s="34">
        <v>0</v>
      </c>
      <c r="DN16" s="108" t="s">
        <v>56</v>
      </c>
      <c r="DO16" s="108" t="s">
        <v>56</v>
      </c>
      <c r="DP16" s="33" t="s">
        <v>61</v>
      </c>
      <c r="DQ16" s="34" t="s">
        <v>60</v>
      </c>
      <c r="DR16" s="563"/>
      <c r="DS16" s="126" t="e">
        <f>#REF!</f>
        <v>#REF!</v>
      </c>
      <c r="DT16" s="272">
        <v>2</v>
      </c>
      <c r="DU16" s="272">
        <v>2017</v>
      </c>
      <c r="DV16" s="32" t="s">
        <v>486</v>
      </c>
      <c r="DW16" s="32">
        <v>1</v>
      </c>
      <c r="DX16" s="32"/>
      <c r="DY16" s="161"/>
      <c r="DZ16" s="32"/>
      <c r="EA16" s="127">
        <v>1</v>
      </c>
      <c r="EB16" s="161"/>
      <c r="EC16" s="32">
        <v>1</v>
      </c>
      <c r="ED16" s="43"/>
      <c r="EE16" s="43"/>
      <c r="EF16" s="43"/>
      <c r="EG16" s="43" t="e">
        <f t="shared" si="4"/>
        <v>#REF!</v>
      </c>
      <c r="EH16" s="84"/>
    </row>
    <row r="17" spans="1:138" s="25" customFormat="1" ht="45.75" thickBot="1">
      <c r="A17" s="228">
        <f t="shared" si="16"/>
        <v>14</v>
      </c>
      <c r="B17" s="38" t="s">
        <v>52</v>
      </c>
      <c r="C17" s="39" t="s">
        <v>744</v>
      </c>
      <c r="D17" s="40">
        <v>16</v>
      </c>
      <c r="E17" s="41" t="s">
        <v>749</v>
      </c>
      <c r="F17" s="47" t="s">
        <v>705</v>
      </c>
      <c r="G17" s="40" t="s">
        <v>54</v>
      </c>
      <c r="H17" s="32">
        <v>1953</v>
      </c>
      <c r="I17" s="184" t="s">
        <v>986</v>
      </c>
      <c r="J17" s="32" t="s">
        <v>931</v>
      </c>
      <c r="K17" s="32" t="s">
        <v>750</v>
      </c>
      <c r="L17" s="32" t="s">
        <v>751</v>
      </c>
      <c r="M17" s="32"/>
      <c r="N17" s="32"/>
      <c r="O17" s="48" t="s">
        <v>708</v>
      </c>
      <c r="P17" s="109" t="s">
        <v>493</v>
      </c>
      <c r="Q17" s="32" t="s">
        <v>436</v>
      </c>
      <c r="R17" s="32">
        <v>2021</v>
      </c>
      <c r="S17" s="48" t="s">
        <v>716</v>
      </c>
      <c r="T17" s="48" t="s">
        <v>716</v>
      </c>
      <c r="U17" s="48" t="s">
        <v>67</v>
      </c>
      <c r="V17" s="305" t="s">
        <v>67</v>
      </c>
      <c r="W17" s="158">
        <v>53</v>
      </c>
      <c r="X17" s="652">
        <v>31895</v>
      </c>
      <c r="Y17" s="34">
        <v>40</v>
      </c>
      <c r="Z17" s="34">
        <v>40</v>
      </c>
      <c r="AA17" s="36">
        <v>40</v>
      </c>
      <c r="AB17" s="734" t="s">
        <v>1076</v>
      </c>
      <c r="AC17" s="383">
        <v>229.7</v>
      </c>
      <c r="AD17" s="409">
        <v>229.7</v>
      </c>
      <c r="AE17" s="107">
        <v>0</v>
      </c>
      <c r="AF17" s="160">
        <v>0</v>
      </c>
      <c r="AG17" s="34">
        <v>53</v>
      </c>
      <c r="AH17" s="34">
        <v>1.8</v>
      </c>
      <c r="AI17" s="34">
        <v>0</v>
      </c>
      <c r="AJ17" s="34">
        <v>0</v>
      </c>
      <c r="AK17" s="34">
        <v>0</v>
      </c>
      <c r="AL17" s="32">
        <v>2021</v>
      </c>
      <c r="AM17" s="35">
        <v>386.2</v>
      </c>
      <c r="AN17" s="105">
        <v>0</v>
      </c>
      <c r="AO17" s="105">
        <v>386.2</v>
      </c>
      <c r="AP17" s="105">
        <v>0</v>
      </c>
      <c r="AQ17" s="409">
        <v>0</v>
      </c>
      <c r="AR17" s="698" t="s">
        <v>477</v>
      </c>
      <c r="AS17" s="49">
        <v>2016</v>
      </c>
      <c r="AT17" s="35" t="s">
        <v>68</v>
      </c>
      <c r="AU17" s="524" t="s">
        <v>56</v>
      </c>
      <c r="AV17" s="536"/>
      <c r="AW17" s="536"/>
      <c r="AX17" s="36" t="s">
        <v>56</v>
      </c>
      <c r="AY17" s="42">
        <v>2</v>
      </c>
      <c r="AZ17" s="48">
        <v>0</v>
      </c>
      <c r="BA17" s="43">
        <v>7</v>
      </c>
      <c r="BB17" s="32">
        <f t="shared" si="5"/>
        <v>7</v>
      </c>
      <c r="BC17" s="43">
        <v>7</v>
      </c>
      <c r="BD17" s="43">
        <v>0</v>
      </c>
      <c r="BE17" s="43">
        <v>18</v>
      </c>
      <c r="BF17" s="43">
        <v>18</v>
      </c>
      <c r="BG17" s="43" t="s">
        <v>56</v>
      </c>
      <c r="BH17" s="43"/>
      <c r="BI17" s="43">
        <v>1</v>
      </c>
      <c r="BJ17" s="133">
        <f t="shared" si="6"/>
        <v>223.8</v>
      </c>
      <c r="BK17" s="575">
        <f t="shared" si="7"/>
        <v>204.3</v>
      </c>
      <c r="BL17" s="167">
        <v>204.3</v>
      </c>
      <c r="BM17" s="168">
        <v>0</v>
      </c>
      <c r="BN17" s="574">
        <v>297.12</v>
      </c>
      <c r="BO17" s="44">
        <v>3.5</v>
      </c>
      <c r="BP17" s="45">
        <v>16</v>
      </c>
      <c r="BQ17" s="45">
        <v>0</v>
      </c>
      <c r="BR17" s="45">
        <v>0</v>
      </c>
      <c r="BS17" s="46">
        <v>0</v>
      </c>
      <c r="BT17" s="379">
        <f t="shared" si="8"/>
        <v>19.5</v>
      </c>
      <c r="BU17" s="384">
        <v>36</v>
      </c>
      <c r="BV17" s="385"/>
      <c r="BW17" s="385"/>
      <c r="BX17" s="385"/>
      <c r="BY17" s="385"/>
      <c r="BZ17" s="380">
        <v>36</v>
      </c>
      <c r="CA17" s="629">
        <v>0</v>
      </c>
      <c r="CB17" s="630">
        <v>0</v>
      </c>
      <c r="CC17" s="630">
        <v>0</v>
      </c>
      <c r="CD17" s="631">
        <v>0</v>
      </c>
      <c r="CE17" s="37" t="s">
        <v>64</v>
      </c>
      <c r="CF17" s="34">
        <v>0</v>
      </c>
      <c r="CG17" s="104" t="e">
        <f>#REF!</f>
        <v>#REF!</v>
      </c>
      <c r="CH17" s="674">
        <f t="shared" si="17"/>
        <v>55.95</v>
      </c>
      <c r="CI17" s="674">
        <f t="shared" si="18"/>
        <v>13.428</v>
      </c>
      <c r="CJ17" s="33"/>
      <c r="CK17" s="33"/>
      <c r="CL17" s="33"/>
      <c r="CM17" s="36" t="s">
        <v>73</v>
      </c>
      <c r="CN17" s="35" t="s">
        <v>64</v>
      </c>
      <c r="CO17" s="34">
        <v>0</v>
      </c>
      <c r="CP17" s="104" t="e">
        <f>#REF!</f>
        <v>#REF!</v>
      </c>
      <c r="CQ17" s="334">
        <f t="shared" si="9"/>
        <v>1.3428</v>
      </c>
      <c r="CR17" s="334">
        <f t="shared" si="10"/>
        <v>8.952</v>
      </c>
      <c r="CS17" s="334">
        <f t="shared" si="11"/>
        <v>8.952</v>
      </c>
      <c r="CT17" s="708"/>
      <c r="CU17" s="708"/>
      <c r="CV17" s="722"/>
      <c r="CW17" s="722"/>
      <c r="CX17" s="48" t="s">
        <v>73</v>
      </c>
      <c r="CY17" s="37" t="s">
        <v>64</v>
      </c>
      <c r="CZ17" s="34">
        <v>0</v>
      </c>
      <c r="DA17" s="104" t="e">
        <f>#REF!</f>
        <v>#REF!</v>
      </c>
      <c r="DB17" s="334">
        <f t="shared" si="12"/>
        <v>1.3428</v>
      </c>
      <c r="DC17" s="334">
        <f t="shared" si="13"/>
        <v>8.952</v>
      </c>
      <c r="DD17" s="334">
        <f t="shared" si="14"/>
        <v>8.952</v>
      </c>
      <c r="DE17" s="708"/>
      <c r="DF17" s="305" t="s">
        <v>73</v>
      </c>
      <c r="DG17" s="483" t="s">
        <v>64</v>
      </c>
      <c r="DH17" s="43"/>
      <c r="DI17" s="348"/>
      <c r="DJ17" s="675">
        <f t="shared" si="15"/>
        <v>11.190000000000001</v>
      </c>
      <c r="DK17" s="35" t="s">
        <v>64</v>
      </c>
      <c r="DL17" s="34" t="s">
        <v>64</v>
      </c>
      <c r="DM17" s="34">
        <v>0</v>
      </c>
      <c r="DN17" s="108" t="s">
        <v>56</v>
      </c>
      <c r="DO17" s="108" t="s">
        <v>56</v>
      </c>
      <c r="DP17" s="33" t="s">
        <v>73</v>
      </c>
      <c r="DQ17" s="34" t="s">
        <v>60</v>
      </c>
      <c r="DR17" s="563"/>
      <c r="DS17" s="126" t="e">
        <f>#REF!</f>
        <v>#REF!</v>
      </c>
      <c r="DT17" s="272">
        <v>1</v>
      </c>
      <c r="DU17" s="272">
        <v>2018</v>
      </c>
      <c r="DV17" s="32" t="s">
        <v>486</v>
      </c>
      <c r="DW17" s="32" t="s">
        <v>486</v>
      </c>
      <c r="DX17" s="32"/>
      <c r="DY17" s="161"/>
      <c r="DZ17" s="161"/>
      <c r="EA17" s="161"/>
      <c r="EB17" s="32">
        <v>1</v>
      </c>
      <c r="EC17" s="32">
        <v>1</v>
      </c>
      <c r="ED17" s="43"/>
      <c r="EE17" s="43"/>
      <c r="EF17" s="43"/>
      <c r="EG17" s="43" t="e">
        <f t="shared" si="4"/>
        <v>#REF!</v>
      </c>
      <c r="EH17" s="84"/>
    </row>
    <row r="18" spans="1:138" s="25" customFormat="1" ht="45.75" thickBot="1">
      <c r="A18" s="228">
        <f t="shared" si="16"/>
        <v>15</v>
      </c>
      <c r="B18" s="38" t="s">
        <v>52</v>
      </c>
      <c r="C18" s="39" t="s">
        <v>744</v>
      </c>
      <c r="D18" s="40">
        <v>18</v>
      </c>
      <c r="E18" s="41" t="s">
        <v>752</v>
      </c>
      <c r="F18" s="47" t="s">
        <v>705</v>
      </c>
      <c r="G18" s="40" t="s">
        <v>54</v>
      </c>
      <c r="H18" s="32">
        <v>1953</v>
      </c>
      <c r="I18" s="184" t="s">
        <v>986</v>
      </c>
      <c r="J18" s="32" t="s">
        <v>934</v>
      </c>
      <c r="K18" s="32" t="s">
        <v>753</v>
      </c>
      <c r="L18" s="32" t="s">
        <v>754</v>
      </c>
      <c r="M18" s="32"/>
      <c r="N18" s="32"/>
      <c r="O18" s="48" t="s">
        <v>708</v>
      </c>
      <c r="P18" s="109" t="s">
        <v>493</v>
      </c>
      <c r="Q18" s="32" t="s">
        <v>436</v>
      </c>
      <c r="R18" s="32">
        <v>201</v>
      </c>
      <c r="S18" s="48" t="s">
        <v>708</v>
      </c>
      <c r="T18" s="48" t="s">
        <v>708</v>
      </c>
      <c r="U18" s="48" t="s">
        <v>67</v>
      </c>
      <c r="V18" s="305" t="s">
        <v>67</v>
      </c>
      <c r="W18" s="158">
        <v>47</v>
      </c>
      <c r="X18" s="652">
        <v>31985</v>
      </c>
      <c r="Y18" s="34">
        <v>40</v>
      </c>
      <c r="Z18" s="34">
        <v>40</v>
      </c>
      <c r="AA18" s="36">
        <v>40</v>
      </c>
      <c r="AB18" s="734" t="s">
        <v>1076</v>
      </c>
      <c r="AC18" s="383">
        <v>230</v>
      </c>
      <c r="AD18" s="409">
        <v>230</v>
      </c>
      <c r="AE18" s="107">
        <v>0</v>
      </c>
      <c r="AF18" s="160">
        <v>0</v>
      </c>
      <c r="AG18" s="34">
        <v>53</v>
      </c>
      <c r="AH18" s="34">
        <v>1.8</v>
      </c>
      <c r="AI18" s="34">
        <v>0</v>
      </c>
      <c r="AJ18" s="34">
        <v>0</v>
      </c>
      <c r="AK18" s="34">
        <v>0</v>
      </c>
      <c r="AL18" s="32">
        <v>2021</v>
      </c>
      <c r="AM18" s="35">
        <v>386.9</v>
      </c>
      <c r="AN18" s="105">
        <v>0</v>
      </c>
      <c r="AO18" s="105">
        <v>386.9</v>
      </c>
      <c r="AP18" s="105">
        <v>0</v>
      </c>
      <c r="AQ18" s="409">
        <v>0</v>
      </c>
      <c r="AR18" s="698" t="s">
        <v>477</v>
      </c>
      <c r="AS18" s="49">
        <v>2018</v>
      </c>
      <c r="AT18" s="35" t="s">
        <v>68</v>
      </c>
      <c r="AU18" s="524" t="s">
        <v>56</v>
      </c>
      <c r="AV18" s="536"/>
      <c r="AW18" s="536"/>
      <c r="AX18" s="36" t="s">
        <v>56</v>
      </c>
      <c r="AY18" s="42">
        <v>2</v>
      </c>
      <c r="AZ18" s="48">
        <v>0</v>
      </c>
      <c r="BA18" s="43">
        <v>8</v>
      </c>
      <c r="BB18" s="32">
        <f t="shared" si="5"/>
        <v>8</v>
      </c>
      <c r="BC18" s="43">
        <v>8</v>
      </c>
      <c r="BD18" s="43">
        <v>0</v>
      </c>
      <c r="BE18" s="43">
        <v>13</v>
      </c>
      <c r="BF18" s="43">
        <v>14</v>
      </c>
      <c r="BG18" s="43" t="s">
        <v>56</v>
      </c>
      <c r="BH18" s="43"/>
      <c r="BI18" s="43">
        <v>1</v>
      </c>
      <c r="BJ18" s="133">
        <f t="shared" si="6"/>
        <v>226.79999999999998</v>
      </c>
      <c r="BK18" s="575">
        <f t="shared" si="7"/>
        <v>197.1</v>
      </c>
      <c r="BL18" s="167">
        <v>197.1</v>
      </c>
      <c r="BM18" s="168">
        <v>0</v>
      </c>
      <c r="BN18" s="574">
        <v>297.6</v>
      </c>
      <c r="BO18" s="44">
        <v>0</v>
      </c>
      <c r="BP18" s="45">
        <v>29.7</v>
      </c>
      <c r="BQ18" s="45">
        <v>0</v>
      </c>
      <c r="BR18" s="45">
        <v>0</v>
      </c>
      <c r="BS18" s="46">
        <v>0</v>
      </c>
      <c r="BT18" s="379">
        <f t="shared" si="8"/>
        <v>29.7</v>
      </c>
      <c r="BU18" s="384">
        <v>36</v>
      </c>
      <c r="BV18" s="385"/>
      <c r="BW18" s="385"/>
      <c r="BX18" s="385"/>
      <c r="BY18" s="385"/>
      <c r="BZ18" s="380">
        <v>36</v>
      </c>
      <c r="CA18" s="629">
        <v>0</v>
      </c>
      <c r="CB18" s="630">
        <v>0</v>
      </c>
      <c r="CC18" s="630">
        <v>0</v>
      </c>
      <c r="CD18" s="631">
        <v>0</v>
      </c>
      <c r="CE18" s="37" t="s">
        <v>64</v>
      </c>
      <c r="CF18" s="34">
        <v>0</v>
      </c>
      <c r="CG18" s="104" t="e">
        <f>#REF!</f>
        <v>#REF!</v>
      </c>
      <c r="CH18" s="674">
        <f t="shared" si="17"/>
        <v>56.699999999999996</v>
      </c>
      <c r="CI18" s="674">
        <f t="shared" si="18"/>
        <v>13.607999999999999</v>
      </c>
      <c r="CJ18" s="33"/>
      <c r="CK18" s="33"/>
      <c r="CL18" s="33"/>
      <c r="CM18" s="36" t="s">
        <v>73</v>
      </c>
      <c r="CN18" s="35" t="s">
        <v>64</v>
      </c>
      <c r="CO18" s="34">
        <v>0</v>
      </c>
      <c r="CP18" s="104" t="e">
        <f>#REF!</f>
        <v>#REF!</v>
      </c>
      <c r="CQ18" s="334">
        <f t="shared" si="9"/>
        <v>1.3608</v>
      </c>
      <c r="CR18" s="334">
        <f t="shared" si="10"/>
        <v>9.072</v>
      </c>
      <c r="CS18" s="334">
        <f t="shared" si="11"/>
        <v>9.072</v>
      </c>
      <c r="CT18" s="708"/>
      <c r="CU18" s="708"/>
      <c r="CV18" s="722"/>
      <c r="CW18" s="722"/>
      <c r="CX18" s="48" t="s">
        <v>73</v>
      </c>
      <c r="CY18" s="37" t="s">
        <v>64</v>
      </c>
      <c r="CZ18" s="34">
        <v>0</v>
      </c>
      <c r="DA18" s="104" t="e">
        <f>#REF!</f>
        <v>#REF!</v>
      </c>
      <c r="DB18" s="334">
        <f t="shared" si="12"/>
        <v>1.3608</v>
      </c>
      <c r="DC18" s="334">
        <f t="shared" si="13"/>
        <v>9.072</v>
      </c>
      <c r="DD18" s="334">
        <f t="shared" si="14"/>
        <v>9.072</v>
      </c>
      <c r="DE18" s="708"/>
      <c r="DF18" s="305" t="s">
        <v>73</v>
      </c>
      <c r="DG18" s="483" t="s">
        <v>64</v>
      </c>
      <c r="DH18" s="43"/>
      <c r="DI18" s="348"/>
      <c r="DJ18" s="675">
        <f t="shared" si="15"/>
        <v>11.34</v>
      </c>
      <c r="DK18" s="35" t="s">
        <v>64</v>
      </c>
      <c r="DL18" s="34" t="s">
        <v>64</v>
      </c>
      <c r="DM18" s="34">
        <v>0</v>
      </c>
      <c r="DN18" s="108" t="s">
        <v>56</v>
      </c>
      <c r="DO18" s="108" t="s">
        <v>56</v>
      </c>
      <c r="DP18" s="33" t="s">
        <v>73</v>
      </c>
      <c r="DQ18" s="34" t="s">
        <v>60</v>
      </c>
      <c r="DR18" s="563"/>
      <c r="DS18" s="126" t="e">
        <f>#REF!</f>
        <v>#REF!</v>
      </c>
      <c r="DT18" s="272">
        <v>1</v>
      </c>
      <c r="DU18" s="272">
        <v>2018</v>
      </c>
      <c r="DV18" s="32" t="s">
        <v>486</v>
      </c>
      <c r="DW18" s="32" t="s">
        <v>486</v>
      </c>
      <c r="DX18" s="32"/>
      <c r="DY18" s="161"/>
      <c r="DZ18" s="161"/>
      <c r="EA18" s="161"/>
      <c r="EB18" s="32">
        <v>1</v>
      </c>
      <c r="EC18" s="32">
        <v>1</v>
      </c>
      <c r="ED18" s="43"/>
      <c r="EE18" s="43"/>
      <c r="EF18" s="43"/>
      <c r="EG18" s="43" t="e">
        <f t="shared" si="4"/>
        <v>#REF!</v>
      </c>
      <c r="EH18" s="84"/>
    </row>
    <row r="19" spans="1:138" s="25" customFormat="1" ht="45.75" thickBot="1">
      <c r="A19" s="228">
        <f t="shared" si="16"/>
        <v>16</v>
      </c>
      <c r="B19" s="38" t="s">
        <v>52</v>
      </c>
      <c r="C19" s="39" t="s">
        <v>744</v>
      </c>
      <c r="D19" s="40">
        <v>20</v>
      </c>
      <c r="E19" s="41" t="s">
        <v>755</v>
      </c>
      <c r="F19" s="47" t="s">
        <v>705</v>
      </c>
      <c r="G19" s="40" t="s">
        <v>54</v>
      </c>
      <c r="H19" s="32">
        <v>1953</v>
      </c>
      <c r="I19" s="184" t="s">
        <v>986</v>
      </c>
      <c r="J19" s="32" t="s">
        <v>933</v>
      </c>
      <c r="K19" s="32" t="s">
        <v>756</v>
      </c>
      <c r="L19" s="32" t="s">
        <v>757</v>
      </c>
      <c r="M19" s="32"/>
      <c r="N19" s="32"/>
      <c r="O19" s="48" t="s">
        <v>708</v>
      </c>
      <c r="P19" s="109" t="s">
        <v>493</v>
      </c>
      <c r="Q19" s="588" t="s">
        <v>497</v>
      </c>
      <c r="R19" s="588">
        <v>2021</v>
      </c>
      <c r="S19" s="48" t="s">
        <v>716</v>
      </c>
      <c r="T19" s="48" t="s">
        <v>716</v>
      </c>
      <c r="U19" s="48" t="s">
        <v>67</v>
      </c>
      <c r="V19" s="239" t="s">
        <v>67</v>
      </c>
      <c r="W19" s="158">
        <v>58</v>
      </c>
      <c r="X19" s="652">
        <v>33639</v>
      </c>
      <c r="Y19" s="34">
        <v>40</v>
      </c>
      <c r="Z19" s="34">
        <v>40</v>
      </c>
      <c r="AA19" s="36">
        <v>40</v>
      </c>
      <c r="AB19" s="734" t="s">
        <v>1076</v>
      </c>
      <c r="AC19" s="383">
        <v>234.4</v>
      </c>
      <c r="AD19" s="409">
        <v>234.4</v>
      </c>
      <c r="AE19" s="107">
        <v>0</v>
      </c>
      <c r="AF19" s="160">
        <v>0</v>
      </c>
      <c r="AG19" s="34">
        <v>56</v>
      </c>
      <c r="AH19" s="34">
        <v>2</v>
      </c>
      <c r="AI19" s="34">
        <v>0</v>
      </c>
      <c r="AJ19" s="34">
        <v>0</v>
      </c>
      <c r="AK19" s="34">
        <v>0</v>
      </c>
      <c r="AL19" s="32">
        <v>2021</v>
      </c>
      <c r="AM19" s="35">
        <v>397.8</v>
      </c>
      <c r="AN19" s="105">
        <v>0</v>
      </c>
      <c r="AO19" s="105">
        <v>397.8</v>
      </c>
      <c r="AP19" s="105">
        <v>0</v>
      </c>
      <c r="AQ19" s="409">
        <v>0</v>
      </c>
      <c r="AR19" s="698" t="s">
        <v>477</v>
      </c>
      <c r="AS19" s="49">
        <v>2018</v>
      </c>
      <c r="AT19" s="35" t="s">
        <v>68</v>
      </c>
      <c r="AU19" s="524" t="s">
        <v>56</v>
      </c>
      <c r="AV19" s="536"/>
      <c r="AW19" s="536"/>
      <c r="AX19" s="36" t="s">
        <v>56</v>
      </c>
      <c r="AY19" s="87">
        <v>2</v>
      </c>
      <c r="AZ19" s="48">
        <v>0</v>
      </c>
      <c r="BA19" s="43">
        <v>10</v>
      </c>
      <c r="BB19" s="32">
        <f t="shared" si="5"/>
        <v>10</v>
      </c>
      <c r="BC19" s="43">
        <v>10</v>
      </c>
      <c r="BD19" s="43">
        <v>0</v>
      </c>
      <c r="BE19" s="43">
        <v>15</v>
      </c>
      <c r="BF19" s="43">
        <v>16</v>
      </c>
      <c r="BG19" s="43" t="s">
        <v>56</v>
      </c>
      <c r="BH19" s="43"/>
      <c r="BI19" s="43">
        <v>1</v>
      </c>
      <c r="BJ19" s="133">
        <f t="shared" si="6"/>
        <v>253</v>
      </c>
      <c r="BK19" s="575">
        <f t="shared" si="7"/>
        <v>212.1</v>
      </c>
      <c r="BL19" s="167">
        <v>212.1</v>
      </c>
      <c r="BM19" s="168">
        <v>0</v>
      </c>
      <c r="BN19" s="574">
        <v>306</v>
      </c>
      <c r="BO19" s="44">
        <v>4</v>
      </c>
      <c r="BP19" s="45">
        <v>36.9</v>
      </c>
      <c r="BQ19" s="45">
        <v>0</v>
      </c>
      <c r="BR19" s="45">
        <v>0</v>
      </c>
      <c r="BS19" s="46">
        <v>0</v>
      </c>
      <c r="BT19" s="379">
        <f t="shared" si="8"/>
        <v>40.9</v>
      </c>
      <c r="BU19" s="384">
        <v>40</v>
      </c>
      <c r="BV19" s="385"/>
      <c r="BW19" s="385"/>
      <c r="BX19" s="385"/>
      <c r="BY19" s="385"/>
      <c r="BZ19" s="380">
        <v>40</v>
      </c>
      <c r="CA19" s="629">
        <v>0</v>
      </c>
      <c r="CB19" s="630">
        <v>0</v>
      </c>
      <c r="CC19" s="630">
        <v>0</v>
      </c>
      <c r="CD19" s="631">
        <v>0</v>
      </c>
      <c r="CE19" s="37" t="s">
        <v>64</v>
      </c>
      <c r="CF19" s="34">
        <v>0</v>
      </c>
      <c r="CG19" s="104" t="e">
        <f>#REF!</f>
        <v>#REF!</v>
      </c>
      <c r="CH19" s="674">
        <f t="shared" si="17"/>
        <v>63.25</v>
      </c>
      <c r="CI19" s="674">
        <f t="shared" si="18"/>
        <v>15.18</v>
      </c>
      <c r="CJ19" s="33"/>
      <c r="CK19" s="33"/>
      <c r="CL19" s="33"/>
      <c r="CM19" s="36" t="s">
        <v>73</v>
      </c>
      <c r="CN19" s="35" t="s">
        <v>64</v>
      </c>
      <c r="CO19" s="34">
        <v>0</v>
      </c>
      <c r="CP19" s="104" t="e">
        <f>#REF!</f>
        <v>#REF!</v>
      </c>
      <c r="CQ19" s="334">
        <f t="shared" si="9"/>
        <v>1.518</v>
      </c>
      <c r="CR19" s="334">
        <f t="shared" si="10"/>
        <v>10.120000000000001</v>
      </c>
      <c r="CS19" s="334">
        <f t="shared" si="11"/>
        <v>10.120000000000001</v>
      </c>
      <c r="CT19" s="708"/>
      <c r="CU19" s="708"/>
      <c r="CV19" s="722"/>
      <c r="CW19" s="722"/>
      <c r="CX19" s="48" t="s">
        <v>73</v>
      </c>
      <c r="CY19" s="37" t="s">
        <v>64</v>
      </c>
      <c r="CZ19" s="34">
        <v>0</v>
      </c>
      <c r="DA19" s="104" t="e">
        <f>#REF!</f>
        <v>#REF!</v>
      </c>
      <c r="DB19" s="334">
        <f t="shared" si="12"/>
        <v>1.518</v>
      </c>
      <c r="DC19" s="334">
        <f t="shared" si="13"/>
        <v>10.120000000000001</v>
      </c>
      <c r="DD19" s="334">
        <f t="shared" si="14"/>
        <v>10.120000000000001</v>
      </c>
      <c r="DE19" s="708"/>
      <c r="DF19" s="305" t="s">
        <v>73</v>
      </c>
      <c r="DG19" s="483" t="s">
        <v>64</v>
      </c>
      <c r="DH19" s="43"/>
      <c r="DI19" s="348"/>
      <c r="DJ19" s="675">
        <f t="shared" si="15"/>
        <v>12.65</v>
      </c>
      <c r="DK19" s="35" t="s">
        <v>64</v>
      </c>
      <c r="DL19" s="34" t="s">
        <v>64</v>
      </c>
      <c r="DM19" s="34">
        <v>0</v>
      </c>
      <c r="DN19" s="108" t="s">
        <v>56</v>
      </c>
      <c r="DO19" s="108" t="s">
        <v>56</v>
      </c>
      <c r="DP19" s="33" t="s">
        <v>73</v>
      </c>
      <c r="DQ19" s="34" t="s">
        <v>60</v>
      </c>
      <c r="DR19" s="563"/>
      <c r="DS19" s="126" t="e">
        <f>#REF!</f>
        <v>#REF!</v>
      </c>
      <c r="DT19" s="272">
        <v>1</v>
      </c>
      <c r="DU19" s="272">
        <v>2018</v>
      </c>
      <c r="DV19" s="32" t="s">
        <v>486</v>
      </c>
      <c r="DW19" s="32" t="s">
        <v>486</v>
      </c>
      <c r="DX19" s="32"/>
      <c r="DY19" s="161"/>
      <c r="DZ19" s="161"/>
      <c r="EA19" s="161"/>
      <c r="EB19" s="32">
        <v>1</v>
      </c>
      <c r="EC19" s="32">
        <v>1</v>
      </c>
      <c r="ED19" s="43"/>
      <c r="EE19" s="43"/>
      <c r="EF19" s="43"/>
      <c r="EG19" s="43" t="e">
        <f t="shared" si="4"/>
        <v>#REF!</v>
      </c>
      <c r="EH19" s="84"/>
    </row>
    <row r="20" spans="1:138" s="25" customFormat="1" ht="45.75" thickBot="1">
      <c r="A20" s="228">
        <f t="shared" si="16"/>
        <v>17</v>
      </c>
      <c r="B20" s="38" t="s">
        <v>52</v>
      </c>
      <c r="C20" s="39" t="s">
        <v>758</v>
      </c>
      <c r="D20" s="40">
        <v>21</v>
      </c>
      <c r="E20" s="41" t="s">
        <v>759</v>
      </c>
      <c r="F20" s="47" t="s">
        <v>705</v>
      </c>
      <c r="G20" s="40" t="s">
        <v>54</v>
      </c>
      <c r="H20" s="32">
        <v>1952</v>
      </c>
      <c r="I20" s="184" t="s">
        <v>986</v>
      </c>
      <c r="J20" s="32" t="s">
        <v>932</v>
      </c>
      <c r="K20" s="32" t="s">
        <v>760</v>
      </c>
      <c r="L20" s="32" t="s">
        <v>761</v>
      </c>
      <c r="M20" s="32"/>
      <c r="N20" s="32"/>
      <c r="O20" s="48" t="s">
        <v>716</v>
      </c>
      <c r="P20" s="109" t="s">
        <v>493</v>
      </c>
      <c r="Q20" s="588" t="s">
        <v>497</v>
      </c>
      <c r="R20" s="588"/>
      <c r="S20" s="48" t="s">
        <v>716</v>
      </c>
      <c r="T20" s="102" t="s">
        <v>716</v>
      </c>
      <c r="U20" s="48" t="s">
        <v>67</v>
      </c>
      <c r="V20" s="306" t="s">
        <v>67</v>
      </c>
      <c r="W20" s="158">
        <v>46</v>
      </c>
      <c r="X20" s="652">
        <v>31222</v>
      </c>
      <c r="Y20" s="34">
        <v>40</v>
      </c>
      <c r="Z20" s="34">
        <v>50</v>
      </c>
      <c r="AA20" s="36">
        <v>40</v>
      </c>
      <c r="AB20" s="305" t="s">
        <v>974</v>
      </c>
      <c r="AC20" s="383">
        <v>731</v>
      </c>
      <c r="AD20" s="409">
        <v>613.7</v>
      </c>
      <c r="AE20" s="107">
        <v>0</v>
      </c>
      <c r="AF20" s="160">
        <v>0</v>
      </c>
      <c r="AG20" s="34">
        <v>75.8</v>
      </c>
      <c r="AH20" s="34"/>
      <c r="AI20" s="34">
        <v>0</v>
      </c>
      <c r="AJ20" s="34">
        <v>9.6</v>
      </c>
      <c r="AK20" s="34">
        <v>0</v>
      </c>
      <c r="AL20" s="32">
        <v>2008</v>
      </c>
      <c r="AM20" s="35">
        <v>550.8</v>
      </c>
      <c r="AN20" s="105">
        <v>550.8</v>
      </c>
      <c r="AO20" s="105">
        <v>0</v>
      </c>
      <c r="AP20" s="105">
        <v>0</v>
      </c>
      <c r="AQ20" s="409">
        <v>0</v>
      </c>
      <c r="AR20" s="107"/>
      <c r="AS20" s="49">
        <v>2002</v>
      </c>
      <c r="AT20" s="35" t="s">
        <v>68</v>
      </c>
      <c r="AU20" s="524" t="s">
        <v>56</v>
      </c>
      <c r="AV20" s="536"/>
      <c r="AW20" s="536"/>
      <c r="AX20" s="36" t="s">
        <v>56</v>
      </c>
      <c r="AY20" s="49">
        <v>2</v>
      </c>
      <c r="AZ20" s="32">
        <v>0</v>
      </c>
      <c r="BA20" s="43">
        <v>12</v>
      </c>
      <c r="BB20" s="32">
        <f t="shared" si="5"/>
        <v>12</v>
      </c>
      <c r="BC20" s="43">
        <v>12</v>
      </c>
      <c r="BD20" s="43">
        <v>0</v>
      </c>
      <c r="BE20" s="43">
        <v>25</v>
      </c>
      <c r="BF20" s="43">
        <v>25</v>
      </c>
      <c r="BG20" s="43">
        <v>2</v>
      </c>
      <c r="BH20" s="43"/>
      <c r="BI20" s="43">
        <v>2</v>
      </c>
      <c r="BJ20" s="133">
        <f t="shared" si="6"/>
        <v>605.1</v>
      </c>
      <c r="BK20" s="575">
        <f t="shared" si="7"/>
        <v>536.1</v>
      </c>
      <c r="BL20" s="167">
        <v>536.1</v>
      </c>
      <c r="BM20" s="168">
        <v>0</v>
      </c>
      <c r="BN20" s="574">
        <v>423.7</v>
      </c>
      <c r="BO20" s="44">
        <v>6</v>
      </c>
      <c r="BP20" s="45">
        <v>0</v>
      </c>
      <c r="BQ20" s="45">
        <v>63</v>
      </c>
      <c r="BR20" s="45">
        <v>0</v>
      </c>
      <c r="BS20" s="46">
        <v>0</v>
      </c>
      <c r="BT20" s="379">
        <f t="shared" si="8"/>
        <v>69</v>
      </c>
      <c r="BU20" s="384">
        <v>4</v>
      </c>
      <c r="BV20" s="385">
        <v>126</v>
      </c>
      <c r="BW20" s="385"/>
      <c r="BX20" s="386">
        <v>0</v>
      </c>
      <c r="BY20" s="385">
        <v>100</v>
      </c>
      <c r="BZ20" s="380">
        <v>230</v>
      </c>
      <c r="CA20" s="570">
        <v>0</v>
      </c>
      <c r="CB20" s="566">
        <v>0</v>
      </c>
      <c r="CC20" s="566">
        <v>0</v>
      </c>
      <c r="CD20" s="571">
        <v>1</v>
      </c>
      <c r="CE20" s="37" t="s">
        <v>58</v>
      </c>
      <c r="CF20" s="34">
        <v>1</v>
      </c>
      <c r="CG20" s="104" t="e">
        <f>#REF!</f>
        <v>#REF!</v>
      </c>
      <c r="CH20" s="674">
        <f t="shared" si="17"/>
        <v>151.275</v>
      </c>
      <c r="CI20" s="674">
        <f t="shared" si="18"/>
        <v>36.306</v>
      </c>
      <c r="CJ20" s="33"/>
      <c r="CK20" s="33"/>
      <c r="CL20" s="33"/>
      <c r="CM20" s="36" t="s">
        <v>59</v>
      </c>
      <c r="CN20" s="35" t="s">
        <v>58</v>
      </c>
      <c r="CO20" s="34">
        <v>1</v>
      </c>
      <c r="CP20" s="104" t="e">
        <f>#REF!</f>
        <v>#REF!</v>
      </c>
      <c r="CQ20" s="334">
        <f t="shared" si="9"/>
        <v>3.6306000000000003</v>
      </c>
      <c r="CR20" s="334">
        <f t="shared" si="10"/>
        <v>24.204</v>
      </c>
      <c r="CS20" s="334">
        <f t="shared" si="11"/>
        <v>24.204</v>
      </c>
      <c r="CT20" s="708">
        <v>2021</v>
      </c>
      <c r="CU20" s="708"/>
      <c r="CV20" s="722" t="s">
        <v>1067</v>
      </c>
      <c r="CW20" s="722"/>
      <c r="CX20" s="48" t="s">
        <v>59</v>
      </c>
      <c r="CY20" s="37" t="s">
        <v>60</v>
      </c>
      <c r="CZ20" s="34">
        <v>1</v>
      </c>
      <c r="DA20" s="104" t="e">
        <f>#REF!</f>
        <v>#REF!</v>
      </c>
      <c r="DB20" s="334">
        <f t="shared" si="12"/>
        <v>3.6306000000000003</v>
      </c>
      <c r="DC20" s="334">
        <f t="shared" si="13"/>
        <v>24.204</v>
      </c>
      <c r="DD20" s="334">
        <f t="shared" si="14"/>
        <v>24.204</v>
      </c>
      <c r="DE20" s="708">
        <v>2021</v>
      </c>
      <c r="DF20" s="305" t="s">
        <v>59</v>
      </c>
      <c r="DG20" s="483" t="s">
        <v>60</v>
      </c>
      <c r="DH20" s="43"/>
      <c r="DI20" s="348">
        <v>2021</v>
      </c>
      <c r="DJ20" s="675">
        <f t="shared" si="15"/>
        <v>30.255000000000003</v>
      </c>
      <c r="DK20" s="35" t="s">
        <v>64</v>
      </c>
      <c r="DL20" s="34" t="s">
        <v>64</v>
      </c>
      <c r="DM20" s="34">
        <v>0</v>
      </c>
      <c r="DN20" s="108" t="s">
        <v>56</v>
      </c>
      <c r="DO20" s="108" t="s">
        <v>56</v>
      </c>
      <c r="DP20" s="33" t="s">
        <v>73</v>
      </c>
      <c r="DQ20" s="34" t="s">
        <v>60</v>
      </c>
      <c r="DR20" s="563"/>
      <c r="DS20" s="126" t="e">
        <f>#REF!</f>
        <v>#REF!</v>
      </c>
      <c r="DT20" s="272">
        <v>1</v>
      </c>
      <c r="DU20" s="272">
        <v>2021</v>
      </c>
      <c r="DV20" s="32">
        <v>1</v>
      </c>
      <c r="DW20" s="32">
        <v>1</v>
      </c>
      <c r="DX20" s="32">
        <v>1</v>
      </c>
      <c r="DY20" s="161"/>
      <c r="DZ20" s="161"/>
      <c r="EA20" s="161"/>
      <c r="EB20" s="161"/>
      <c r="EC20" s="32">
        <v>1</v>
      </c>
      <c r="ED20" s="43"/>
      <c r="EE20" s="43"/>
      <c r="EF20" s="43"/>
      <c r="EG20" s="43" t="e">
        <f t="shared" si="4"/>
        <v>#REF!</v>
      </c>
      <c r="EH20" s="84"/>
    </row>
    <row r="21" spans="1:138" s="25" customFormat="1" ht="45.75" thickBot="1">
      <c r="A21" s="228">
        <f t="shared" si="16"/>
        <v>18</v>
      </c>
      <c r="B21" s="38" t="s">
        <v>52</v>
      </c>
      <c r="C21" s="39" t="s">
        <v>758</v>
      </c>
      <c r="D21" s="40">
        <v>25</v>
      </c>
      <c r="E21" s="41" t="s">
        <v>762</v>
      </c>
      <c r="F21" s="47" t="s">
        <v>705</v>
      </c>
      <c r="G21" s="40" t="s">
        <v>54</v>
      </c>
      <c r="H21" s="32">
        <v>1952</v>
      </c>
      <c r="I21" s="184" t="s">
        <v>986</v>
      </c>
      <c r="J21" s="32" t="s">
        <v>935</v>
      </c>
      <c r="K21" s="32" t="s">
        <v>763</v>
      </c>
      <c r="L21" s="32" t="s">
        <v>764</v>
      </c>
      <c r="M21" s="32"/>
      <c r="N21" s="32"/>
      <c r="O21" s="48" t="s">
        <v>721</v>
      </c>
      <c r="P21" s="109" t="s">
        <v>493</v>
      </c>
      <c r="Q21" s="588" t="s">
        <v>497</v>
      </c>
      <c r="R21" s="588">
        <v>2021</v>
      </c>
      <c r="S21" s="48" t="s">
        <v>716</v>
      </c>
      <c r="T21" s="102" t="s">
        <v>716</v>
      </c>
      <c r="U21" s="48" t="s">
        <v>67</v>
      </c>
      <c r="V21" s="306" t="s">
        <v>67</v>
      </c>
      <c r="W21" s="158">
        <v>46</v>
      </c>
      <c r="X21" s="652">
        <v>31222</v>
      </c>
      <c r="Y21" s="34">
        <v>40</v>
      </c>
      <c r="Z21" s="34">
        <v>50</v>
      </c>
      <c r="AA21" s="36">
        <v>40</v>
      </c>
      <c r="AB21" s="305" t="s">
        <v>974</v>
      </c>
      <c r="AC21" s="383">
        <v>720.3</v>
      </c>
      <c r="AD21" s="409">
        <v>610</v>
      </c>
      <c r="AE21" s="107">
        <v>0</v>
      </c>
      <c r="AF21" s="160">
        <v>0</v>
      </c>
      <c r="AG21" s="34">
        <v>90</v>
      </c>
      <c r="AH21" s="34"/>
      <c r="AI21" s="34">
        <v>0</v>
      </c>
      <c r="AJ21" s="34">
        <v>9.6</v>
      </c>
      <c r="AK21" s="34">
        <v>0</v>
      </c>
      <c r="AL21" s="32">
        <v>2008</v>
      </c>
      <c r="AM21" s="35">
        <v>544.2</v>
      </c>
      <c r="AN21" s="105">
        <v>544.2</v>
      </c>
      <c r="AO21" s="105">
        <v>0</v>
      </c>
      <c r="AP21" s="105">
        <v>0</v>
      </c>
      <c r="AQ21" s="409">
        <v>0</v>
      </c>
      <c r="AR21" s="107"/>
      <c r="AS21" s="49">
        <v>2002</v>
      </c>
      <c r="AT21" s="35" t="s">
        <v>57</v>
      </c>
      <c r="AU21" s="524">
        <v>122</v>
      </c>
      <c r="AV21" s="536">
        <f>AU21-AW21</f>
        <v>122</v>
      </c>
      <c r="AW21" s="536"/>
      <c r="AX21" s="36" t="s">
        <v>56</v>
      </c>
      <c r="AY21" s="49">
        <v>2</v>
      </c>
      <c r="AZ21" s="32">
        <v>0</v>
      </c>
      <c r="BA21" s="43">
        <v>10</v>
      </c>
      <c r="BB21" s="32">
        <f t="shared" si="5"/>
        <v>11</v>
      </c>
      <c r="BC21" s="43">
        <v>10</v>
      </c>
      <c r="BD21" s="43">
        <v>1</v>
      </c>
      <c r="BE21" s="43">
        <v>12</v>
      </c>
      <c r="BF21" s="43">
        <v>12</v>
      </c>
      <c r="BG21" s="43">
        <v>1</v>
      </c>
      <c r="BH21" s="43"/>
      <c r="BI21" s="43">
        <v>2</v>
      </c>
      <c r="BJ21" s="133">
        <f t="shared" si="6"/>
        <v>606.1999999999999</v>
      </c>
      <c r="BK21" s="575">
        <f t="shared" si="7"/>
        <v>536.1999999999999</v>
      </c>
      <c r="BL21" s="167">
        <v>419.9</v>
      </c>
      <c r="BM21" s="168">
        <v>116.3</v>
      </c>
      <c r="BN21" s="574">
        <v>418.6</v>
      </c>
      <c r="BO21" s="44">
        <v>5.5</v>
      </c>
      <c r="BP21" s="45">
        <v>0</v>
      </c>
      <c r="BQ21" s="45">
        <v>64.5</v>
      </c>
      <c r="BR21" s="45">
        <v>0</v>
      </c>
      <c r="BS21" s="46">
        <v>0</v>
      </c>
      <c r="BT21" s="379">
        <f t="shared" si="8"/>
        <v>70</v>
      </c>
      <c r="BU21" s="384">
        <v>4</v>
      </c>
      <c r="BV21" s="385">
        <v>100</v>
      </c>
      <c r="BW21" s="385"/>
      <c r="BX21" s="386">
        <v>0</v>
      </c>
      <c r="BY21" s="385">
        <v>100</v>
      </c>
      <c r="BZ21" s="380">
        <v>204</v>
      </c>
      <c r="CA21" s="570">
        <v>1</v>
      </c>
      <c r="CB21" s="566">
        <v>0</v>
      </c>
      <c r="CC21" s="566">
        <v>0</v>
      </c>
      <c r="CD21" s="571">
        <v>0</v>
      </c>
      <c r="CE21" s="37" t="s">
        <v>58</v>
      </c>
      <c r="CF21" s="34">
        <v>1</v>
      </c>
      <c r="CG21" s="104" t="e">
        <f>#REF!</f>
        <v>#REF!</v>
      </c>
      <c r="CH21" s="674">
        <f t="shared" si="17"/>
        <v>151.54999999999998</v>
      </c>
      <c r="CI21" s="674">
        <f t="shared" si="18"/>
        <v>36.37199999999999</v>
      </c>
      <c r="CJ21" s="33"/>
      <c r="CK21" s="33"/>
      <c r="CL21" s="33">
        <v>2021</v>
      </c>
      <c r="CM21" s="36" t="s">
        <v>59</v>
      </c>
      <c r="CN21" s="35" t="s">
        <v>58</v>
      </c>
      <c r="CO21" s="34">
        <v>1</v>
      </c>
      <c r="CP21" s="104" t="e">
        <f>#REF!</f>
        <v>#REF!</v>
      </c>
      <c r="CQ21" s="334">
        <f t="shared" si="9"/>
        <v>3.6371999999999995</v>
      </c>
      <c r="CR21" s="334">
        <f t="shared" si="10"/>
        <v>24.247999999999998</v>
      </c>
      <c r="CS21" s="334">
        <f t="shared" si="11"/>
        <v>24.247999999999998</v>
      </c>
      <c r="CT21" s="708">
        <v>2021</v>
      </c>
      <c r="CU21" s="708"/>
      <c r="CV21" s="722" t="s">
        <v>1067</v>
      </c>
      <c r="CW21" s="722"/>
      <c r="CX21" s="48" t="s">
        <v>59</v>
      </c>
      <c r="CY21" s="37" t="s">
        <v>60</v>
      </c>
      <c r="CZ21" s="34">
        <v>1</v>
      </c>
      <c r="DA21" s="104" t="e">
        <f>#REF!</f>
        <v>#REF!</v>
      </c>
      <c r="DB21" s="334">
        <f t="shared" si="12"/>
        <v>3.6371999999999995</v>
      </c>
      <c r="DC21" s="334">
        <f t="shared" si="13"/>
        <v>24.247999999999998</v>
      </c>
      <c r="DD21" s="334">
        <f t="shared" si="14"/>
        <v>24.247999999999998</v>
      </c>
      <c r="DE21" s="708">
        <v>2021</v>
      </c>
      <c r="DF21" s="305" t="s">
        <v>59</v>
      </c>
      <c r="DG21" s="483" t="s">
        <v>60</v>
      </c>
      <c r="DH21" s="43"/>
      <c r="DI21" s="348">
        <v>2021</v>
      </c>
      <c r="DJ21" s="675">
        <f t="shared" si="15"/>
        <v>30.31</v>
      </c>
      <c r="DK21" s="35" t="s">
        <v>64</v>
      </c>
      <c r="DL21" s="34" t="s">
        <v>64</v>
      </c>
      <c r="DM21" s="34">
        <v>0</v>
      </c>
      <c r="DN21" s="108" t="s">
        <v>56</v>
      </c>
      <c r="DO21" s="108" t="s">
        <v>56</v>
      </c>
      <c r="DP21" s="33" t="s">
        <v>73</v>
      </c>
      <c r="DQ21" s="34" t="s">
        <v>60</v>
      </c>
      <c r="DR21" s="563"/>
      <c r="DS21" s="126">
        <v>1</v>
      </c>
      <c r="DT21" s="272">
        <v>1</v>
      </c>
      <c r="DU21" s="272">
        <v>2021</v>
      </c>
      <c r="DV21" s="32">
        <v>1</v>
      </c>
      <c r="DW21" s="32">
        <v>1</v>
      </c>
      <c r="DX21" s="32">
        <v>1</v>
      </c>
      <c r="DY21" s="161"/>
      <c r="DZ21" s="161"/>
      <c r="EA21" s="161"/>
      <c r="EB21" s="161"/>
      <c r="EC21" s="32">
        <v>1</v>
      </c>
      <c r="ED21" s="43"/>
      <c r="EE21" s="43"/>
      <c r="EF21" s="43"/>
      <c r="EG21" s="43" t="e">
        <f t="shared" si="4"/>
        <v>#REF!</v>
      </c>
      <c r="EH21" s="84"/>
    </row>
    <row r="22" spans="1:138" s="25" customFormat="1" ht="45.75" thickBot="1">
      <c r="A22" s="228">
        <f t="shared" si="16"/>
        <v>19</v>
      </c>
      <c r="B22" s="38" t="s">
        <v>52</v>
      </c>
      <c r="C22" s="39" t="s">
        <v>758</v>
      </c>
      <c r="D22" s="40">
        <v>27</v>
      </c>
      <c r="E22" s="41" t="s">
        <v>765</v>
      </c>
      <c r="F22" s="47" t="s">
        <v>705</v>
      </c>
      <c r="G22" s="40" t="s">
        <v>54</v>
      </c>
      <c r="H22" s="32">
        <v>1958</v>
      </c>
      <c r="I22" s="184" t="s">
        <v>986</v>
      </c>
      <c r="J22" s="32" t="s">
        <v>936</v>
      </c>
      <c r="K22" s="32" t="s">
        <v>766</v>
      </c>
      <c r="L22" s="32" t="s">
        <v>767</v>
      </c>
      <c r="M22" s="49"/>
      <c r="N22" s="49"/>
      <c r="O22" s="48" t="s">
        <v>768</v>
      </c>
      <c r="P22" s="109" t="s">
        <v>493</v>
      </c>
      <c r="Q22" s="588" t="s">
        <v>497</v>
      </c>
      <c r="R22" s="588"/>
      <c r="S22" s="48" t="s">
        <v>708</v>
      </c>
      <c r="T22" s="102" t="s">
        <v>716</v>
      </c>
      <c r="U22" s="48" t="s">
        <v>67</v>
      </c>
      <c r="V22" s="306" t="s">
        <v>67</v>
      </c>
      <c r="W22" s="158">
        <v>45</v>
      </c>
      <c r="X22" s="652">
        <v>35481</v>
      </c>
      <c r="Y22" s="34">
        <v>50</v>
      </c>
      <c r="Z22" s="34">
        <v>50</v>
      </c>
      <c r="AA22" s="36">
        <v>50</v>
      </c>
      <c r="AB22" s="305" t="s">
        <v>974</v>
      </c>
      <c r="AC22" s="383">
        <v>423.4</v>
      </c>
      <c r="AD22" s="409">
        <v>344.4</v>
      </c>
      <c r="AE22" s="107">
        <v>0</v>
      </c>
      <c r="AF22" s="160">
        <v>0</v>
      </c>
      <c r="AG22" s="34">
        <v>43.5</v>
      </c>
      <c r="AH22" s="34">
        <v>8.8</v>
      </c>
      <c r="AI22" s="34">
        <v>0</v>
      </c>
      <c r="AJ22" s="34">
        <v>0</v>
      </c>
      <c r="AK22" s="34">
        <v>0</v>
      </c>
      <c r="AL22" s="32">
        <v>2008</v>
      </c>
      <c r="AM22" s="35">
        <v>258.3</v>
      </c>
      <c r="AN22" s="105">
        <v>0</v>
      </c>
      <c r="AO22" s="105">
        <v>258.3</v>
      </c>
      <c r="AP22" s="105">
        <v>0</v>
      </c>
      <c r="AQ22" s="409">
        <v>0</v>
      </c>
      <c r="AR22" s="107"/>
      <c r="AS22" s="49">
        <v>2010</v>
      </c>
      <c r="AT22" s="35" t="s">
        <v>68</v>
      </c>
      <c r="AU22" s="524" t="s">
        <v>56</v>
      </c>
      <c r="AV22" s="536"/>
      <c r="AW22" s="536"/>
      <c r="AX22" s="36" t="s">
        <v>56</v>
      </c>
      <c r="AY22" s="49">
        <v>1</v>
      </c>
      <c r="AZ22" s="32">
        <v>0</v>
      </c>
      <c r="BA22" s="43">
        <v>8</v>
      </c>
      <c r="BB22" s="32">
        <f t="shared" si="5"/>
        <v>8</v>
      </c>
      <c r="BC22" s="43">
        <v>8</v>
      </c>
      <c r="BD22" s="43">
        <v>0</v>
      </c>
      <c r="BE22" s="43">
        <v>15</v>
      </c>
      <c r="BF22" s="43">
        <v>14</v>
      </c>
      <c r="BG22" s="43" t="s">
        <v>56</v>
      </c>
      <c r="BH22" s="43"/>
      <c r="BI22" s="43">
        <v>2</v>
      </c>
      <c r="BJ22" s="133">
        <f t="shared" si="6"/>
        <v>298.8</v>
      </c>
      <c r="BK22" s="575">
        <f t="shared" si="7"/>
        <v>275</v>
      </c>
      <c r="BL22" s="167">
        <v>275</v>
      </c>
      <c r="BM22" s="168">
        <v>0</v>
      </c>
      <c r="BN22" s="574">
        <v>198.7</v>
      </c>
      <c r="BO22" s="44">
        <v>3</v>
      </c>
      <c r="BP22" s="45">
        <v>0</v>
      </c>
      <c r="BQ22" s="45">
        <v>20.8</v>
      </c>
      <c r="BR22" s="45">
        <v>0</v>
      </c>
      <c r="BS22" s="46">
        <v>0</v>
      </c>
      <c r="BT22" s="379">
        <f t="shared" si="8"/>
        <v>23.8</v>
      </c>
      <c r="BU22" s="384">
        <v>0</v>
      </c>
      <c r="BV22" s="385">
        <v>60</v>
      </c>
      <c r="BW22" s="385"/>
      <c r="BX22" s="386">
        <v>0</v>
      </c>
      <c r="BY22" s="385">
        <v>0</v>
      </c>
      <c r="BZ22" s="380">
        <v>60</v>
      </c>
      <c r="CA22" s="570">
        <v>1</v>
      </c>
      <c r="CB22" s="566">
        <v>0</v>
      </c>
      <c r="CC22" s="566">
        <v>0</v>
      </c>
      <c r="CD22" s="571">
        <v>0</v>
      </c>
      <c r="CE22" s="37" t="s">
        <v>58</v>
      </c>
      <c r="CF22" s="34">
        <v>1</v>
      </c>
      <c r="CG22" s="104" t="e">
        <f>#REF!</f>
        <v>#REF!</v>
      </c>
      <c r="CH22" s="674">
        <f t="shared" si="17"/>
        <v>74.7</v>
      </c>
      <c r="CI22" s="674">
        <f t="shared" si="18"/>
        <v>17.928</v>
      </c>
      <c r="CJ22" s="33"/>
      <c r="CK22" s="33"/>
      <c r="CL22" s="33"/>
      <c r="CM22" s="36" t="s">
        <v>59</v>
      </c>
      <c r="CN22" s="35" t="s">
        <v>58</v>
      </c>
      <c r="CO22" s="34">
        <v>1</v>
      </c>
      <c r="CP22" s="104" t="e">
        <f>#REF!</f>
        <v>#REF!</v>
      </c>
      <c r="CQ22" s="334">
        <f t="shared" si="9"/>
        <v>1.7928000000000002</v>
      </c>
      <c r="CR22" s="334">
        <f t="shared" si="10"/>
        <v>11.952</v>
      </c>
      <c r="CS22" s="334">
        <f t="shared" si="11"/>
        <v>11.952</v>
      </c>
      <c r="CT22" s="708"/>
      <c r="CU22" s="708"/>
      <c r="CV22" s="722" t="s">
        <v>1067</v>
      </c>
      <c r="CW22" s="722"/>
      <c r="CX22" s="48" t="s">
        <v>59</v>
      </c>
      <c r="CY22" s="37" t="s">
        <v>60</v>
      </c>
      <c r="CZ22" s="34">
        <v>1</v>
      </c>
      <c r="DA22" s="104" t="e">
        <f>#REF!</f>
        <v>#REF!</v>
      </c>
      <c r="DB22" s="334">
        <f t="shared" si="12"/>
        <v>1.7928000000000002</v>
      </c>
      <c r="DC22" s="334">
        <f t="shared" si="13"/>
        <v>11.952</v>
      </c>
      <c r="DD22" s="334">
        <f t="shared" si="14"/>
        <v>11.952</v>
      </c>
      <c r="DE22" s="708"/>
      <c r="DF22" s="305" t="s">
        <v>59</v>
      </c>
      <c r="DG22" s="483" t="s">
        <v>60</v>
      </c>
      <c r="DH22" s="43"/>
      <c r="DI22" s="348"/>
      <c r="DJ22" s="675">
        <f t="shared" si="15"/>
        <v>14.940000000000001</v>
      </c>
      <c r="DK22" s="35" t="s">
        <v>64</v>
      </c>
      <c r="DL22" s="34" t="s">
        <v>64</v>
      </c>
      <c r="DM22" s="34">
        <v>0</v>
      </c>
      <c r="DN22" s="108" t="s">
        <v>56</v>
      </c>
      <c r="DO22" s="108" t="s">
        <v>56</v>
      </c>
      <c r="DP22" s="33" t="s">
        <v>73</v>
      </c>
      <c r="DQ22" s="34" t="s">
        <v>60</v>
      </c>
      <c r="DR22" s="563"/>
      <c r="DS22" s="126" t="e">
        <f>#REF!</f>
        <v>#REF!</v>
      </c>
      <c r="DT22" s="272">
        <v>1</v>
      </c>
      <c r="DU22" s="272"/>
      <c r="DV22" s="32">
        <v>1</v>
      </c>
      <c r="DW22" s="32">
        <v>1</v>
      </c>
      <c r="DX22" s="32">
        <v>1</v>
      </c>
      <c r="DY22" s="161"/>
      <c r="DZ22" s="161"/>
      <c r="EA22" s="161"/>
      <c r="EB22" s="161"/>
      <c r="EC22" s="32">
        <v>1</v>
      </c>
      <c r="ED22" s="43"/>
      <c r="EE22" s="43"/>
      <c r="EF22" s="43"/>
      <c r="EG22" s="43" t="e">
        <f t="shared" si="4"/>
        <v>#REF!</v>
      </c>
      <c r="EH22" s="84"/>
    </row>
    <row r="23" spans="1:138" s="25" customFormat="1" ht="45.75" thickBot="1">
      <c r="A23" s="228">
        <f t="shared" si="16"/>
        <v>20</v>
      </c>
      <c r="B23" s="38" t="s">
        <v>52</v>
      </c>
      <c r="C23" s="39" t="s">
        <v>758</v>
      </c>
      <c r="D23" s="40">
        <v>29</v>
      </c>
      <c r="E23" s="41" t="s">
        <v>769</v>
      </c>
      <c r="F23" s="47" t="s">
        <v>705</v>
      </c>
      <c r="G23" s="40" t="s">
        <v>54</v>
      </c>
      <c r="H23" s="32">
        <v>1954</v>
      </c>
      <c r="I23" s="184" t="s">
        <v>986</v>
      </c>
      <c r="J23" s="32" t="s">
        <v>937</v>
      </c>
      <c r="K23" s="32" t="s">
        <v>770</v>
      </c>
      <c r="L23" s="32" t="s">
        <v>771</v>
      </c>
      <c r="M23" s="49"/>
      <c r="N23" s="49"/>
      <c r="O23" s="48" t="s">
        <v>721</v>
      </c>
      <c r="P23" s="109" t="s">
        <v>493</v>
      </c>
      <c r="Q23" s="32" t="s">
        <v>436</v>
      </c>
      <c r="R23" s="32">
        <v>2021</v>
      </c>
      <c r="S23" s="48" t="s">
        <v>708</v>
      </c>
      <c r="T23" s="102" t="s">
        <v>716</v>
      </c>
      <c r="U23" s="48" t="s">
        <v>67</v>
      </c>
      <c r="V23" s="306" t="s">
        <v>67</v>
      </c>
      <c r="W23" s="158">
        <v>50</v>
      </c>
      <c r="X23" s="652">
        <v>35480</v>
      </c>
      <c r="Y23" s="34">
        <v>50</v>
      </c>
      <c r="Z23" s="34">
        <v>50</v>
      </c>
      <c r="AA23" s="36">
        <v>50</v>
      </c>
      <c r="AB23" s="305" t="s">
        <v>974</v>
      </c>
      <c r="AC23" s="383">
        <v>557.8</v>
      </c>
      <c r="AD23" s="409">
        <v>478.1</v>
      </c>
      <c r="AE23" s="107">
        <v>0</v>
      </c>
      <c r="AF23" s="160">
        <v>0</v>
      </c>
      <c r="AG23" s="34">
        <v>55</v>
      </c>
      <c r="AH23" s="34">
        <v>4.8</v>
      </c>
      <c r="AI23" s="34">
        <v>0</v>
      </c>
      <c r="AJ23" s="34">
        <v>0</v>
      </c>
      <c r="AK23" s="34">
        <v>0</v>
      </c>
      <c r="AL23" s="32">
        <v>2008</v>
      </c>
      <c r="AM23" s="35">
        <v>433.7</v>
      </c>
      <c r="AN23" s="105">
        <v>433.7</v>
      </c>
      <c r="AO23" s="105">
        <v>0</v>
      </c>
      <c r="AP23" s="105">
        <v>0</v>
      </c>
      <c r="AQ23" s="409">
        <v>0</v>
      </c>
      <c r="AR23" s="698" t="s">
        <v>477</v>
      </c>
      <c r="AS23" s="49">
        <v>2016</v>
      </c>
      <c r="AT23" s="35" t="s">
        <v>68</v>
      </c>
      <c r="AU23" s="524" t="s">
        <v>56</v>
      </c>
      <c r="AV23" s="536"/>
      <c r="AW23" s="536"/>
      <c r="AX23" s="36" t="s">
        <v>56</v>
      </c>
      <c r="AY23" s="49">
        <v>1</v>
      </c>
      <c r="AZ23" s="32">
        <v>0</v>
      </c>
      <c r="BA23" s="43">
        <v>8</v>
      </c>
      <c r="BB23" s="32">
        <f t="shared" si="5"/>
        <v>8</v>
      </c>
      <c r="BC23" s="43">
        <v>8</v>
      </c>
      <c r="BD23" s="43">
        <v>0</v>
      </c>
      <c r="BE23" s="43">
        <v>8</v>
      </c>
      <c r="BF23" s="43">
        <v>13</v>
      </c>
      <c r="BG23" s="43">
        <v>4</v>
      </c>
      <c r="BH23" s="43"/>
      <c r="BI23" s="43">
        <v>2</v>
      </c>
      <c r="BJ23" s="133">
        <f t="shared" si="6"/>
        <v>490.29999999999995</v>
      </c>
      <c r="BK23" s="575">
        <f t="shared" si="7"/>
        <v>452.9</v>
      </c>
      <c r="BL23" s="167">
        <v>452.9</v>
      </c>
      <c r="BM23" s="168">
        <v>0</v>
      </c>
      <c r="BN23" s="574">
        <v>333.6</v>
      </c>
      <c r="BO23" s="44">
        <v>2.8</v>
      </c>
      <c r="BP23" s="45">
        <v>0</v>
      </c>
      <c r="BQ23" s="45">
        <v>34.6</v>
      </c>
      <c r="BR23" s="45">
        <v>0</v>
      </c>
      <c r="BS23" s="46">
        <v>0</v>
      </c>
      <c r="BT23" s="379">
        <f t="shared" si="8"/>
        <v>37.4</v>
      </c>
      <c r="BU23" s="384">
        <v>15</v>
      </c>
      <c r="BV23" s="385">
        <v>25</v>
      </c>
      <c r="BW23" s="385"/>
      <c r="BX23" s="386"/>
      <c r="BY23" s="385"/>
      <c r="BZ23" s="380">
        <v>40</v>
      </c>
      <c r="CA23" s="570">
        <v>1</v>
      </c>
      <c r="CB23" s="566">
        <v>0</v>
      </c>
      <c r="CC23" s="566">
        <v>0</v>
      </c>
      <c r="CD23" s="571">
        <v>0</v>
      </c>
      <c r="CE23" s="37" t="s">
        <v>58</v>
      </c>
      <c r="CF23" s="34">
        <v>1</v>
      </c>
      <c r="CG23" s="104" t="e">
        <f>#REF!</f>
        <v>#REF!</v>
      </c>
      <c r="CH23" s="674">
        <f t="shared" si="17"/>
        <v>122.57499999999999</v>
      </c>
      <c r="CI23" s="674">
        <f t="shared" si="18"/>
        <v>29.417999999999996</v>
      </c>
      <c r="CJ23" s="33"/>
      <c r="CK23" s="33"/>
      <c r="CL23" s="33">
        <v>2021</v>
      </c>
      <c r="CM23" s="36" t="s">
        <v>59</v>
      </c>
      <c r="CN23" s="35" t="s">
        <v>58</v>
      </c>
      <c r="CO23" s="34">
        <v>1</v>
      </c>
      <c r="CP23" s="104" t="e">
        <f>#REF!</f>
        <v>#REF!</v>
      </c>
      <c r="CQ23" s="334">
        <f t="shared" si="9"/>
        <v>2.9417999999999997</v>
      </c>
      <c r="CR23" s="334">
        <f t="shared" si="10"/>
        <v>19.612</v>
      </c>
      <c r="CS23" s="334">
        <f t="shared" si="11"/>
        <v>19.612</v>
      </c>
      <c r="CT23" s="708">
        <v>2021</v>
      </c>
      <c r="CU23" s="708"/>
      <c r="CV23" s="722" t="s">
        <v>1067</v>
      </c>
      <c r="CW23" s="722"/>
      <c r="CX23" s="48" t="s">
        <v>59</v>
      </c>
      <c r="CY23" s="37" t="s">
        <v>60</v>
      </c>
      <c r="CZ23" s="34">
        <v>1</v>
      </c>
      <c r="DA23" s="104" t="e">
        <f>#REF!</f>
        <v>#REF!</v>
      </c>
      <c r="DB23" s="334">
        <f t="shared" si="12"/>
        <v>2.9417999999999997</v>
      </c>
      <c r="DC23" s="334">
        <f t="shared" si="13"/>
        <v>19.612</v>
      </c>
      <c r="DD23" s="334">
        <f t="shared" si="14"/>
        <v>19.612</v>
      </c>
      <c r="DE23" s="708">
        <v>2021</v>
      </c>
      <c r="DF23" s="305" t="s">
        <v>59</v>
      </c>
      <c r="DG23" s="483" t="s">
        <v>60</v>
      </c>
      <c r="DH23" s="43"/>
      <c r="DI23" s="348">
        <v>2021</v>
      </c>
      <c r="DJ23" s="675">
        <f t="shared" si="15"/>
        <v>24.515</v>
      </c>
      <c r="DK23" s="35" t="s">
        <v>64</v>
      </c>
      <c r="DL23" s="34" t="s">
        <v>64</v>
      </c>
      <c r="DM23" s="34">
        <v>0</v>
      </c>
      <c r="DN23" s="108" t="s">
        <v>56</v>
      </c>
      <c r="DO23" s="108" t="s">
        <v>56</v>
      </c>
      <c r="DP23" s="33" t="s">
        <v>73</v>
      </c>
      <c r="DQ23" s="34" t="s">
        <v>60</v>
      </c>
      <c r="DR23" s="563"/>
      <c r="DS23" s="126" t="e">
        <f>#REF!</f>
        <v>#REF!</v>
      </c>
      <c r="DT23" s="272">
        <v>2</v>
      </c>
      <c r="DU23" s="272">
        <v>2016</v>
      </c>
      <c r="DV23" s="32">
        <v>1</v>
      </c>
      <c r="DW23" s="32">
        <v>1</v>
      </c>
      <c r="DX23" s="32">
        <v>1</v>
      </c>
      <c r="DY23" s="161"/>
      <c r="DZ23" s="161"/>
      <c r="EA23" s="161"/>
      <c r="EB23" s="161"/>
      <c r="EC23" s="32">
        <v>1</v>
      </c>
      <c r="ED23" s="43"/>
      <c r="EE23" s="43"/>
      <c r="EF23" s="43"/>
      <c r="EG23" s="43" t="e">
        <f t="shared" si="4"/>
        <v>#REF!</v>
      </c>
      <c r="EH23" s="84"/>
    </row>
    <row r="24" spans="1:138" s="25" customFormat="1" ht="45.75" thickBot="1">
      <c r="A24" s="228">
        <f t="shared" si="16"/>
        <v>21</v>
      </c>
      <c r="B24" s="38" t="s">
        <v>52</v>
      </c>
      <c r="C24" s="39" t="s">
        <v>758</v>
      </c>
      <c r="D24" s="40">
        <v>41</v>
      </c>
      <c r="E24" s="41" t="s">
        <v>772</v>
      </c>
      <c r="F24" s="47" t="s">
        <v>705</v>
      </c>
      <c r="G24" s="40" t="s">
        <v>54</v>
      </c>
      <c r="H24" s="32">
        <v>1950</v>
      </c>
      <c r="I24" s="184" t="s">
        <v>986</v>
      </c>
      <c r="J24" s="32" t="s">
        <v>938</v>
      </c>
      <c r="K24" s="32" t="s">
        <v>773</v>
      </c>
      <c r="L24" s="32" t="s">
        <v>774</v>
      </c>
      <c r="M24" s="49"/>
      <c r="N24" s="49"/>
      <c r="O24" s="48" t="s">
        <v>775</v>
      </c>
      <c r="P24" s="109" t="s">
        <v>493</v>
      </c>
      <c r="Q24" s="32" t="s">
        <v>436</v>
      </c>
      <c r="R24" s="32">
        <v>2021</v>
      </c>
      <c r="S24" s="48" t="s">
        <v>716</v>
      </c>
      <c r="T24" s="102" t="s">
        <v>716</v>
      </c>
      <c r="U24" s="48" t="s">
        <v>67</v>
      </c>
      <c r="V24" s="306" t="s">
        <v>67</v>
      </c>
      <c r="W24" s="158">
        <v>45</v>
      </c>
      <c r="X24" s="652">
        <v>35480</v>
      </c>
      <c r="Y24" s="34">
        <v>45</v>
      </c>
      <c r="Z24" s="34">
        <v>45</v>
      </c>
      <c r="AA24" s="36">
        <v>45</v>
      </c>
      <c r="AB24" s="305" t="s">
        <v>974</v>
      </c>
      <c r="AC24" s="383">
        <v>578.9</v>
      </c>
      <c r="AD24" s="409">
        <v>503.3</v>
      </c>
      <c r="AE24" s="107">
        <v>0</v>
      </c>
      <c r="AF24" s="160">
        <v>0</v>
      </c>
      <c r="AG24" s="34">
        <v>62</v>
      </c>
      <c r="AH24" s="34">
        <v>8.4</v>
      </c>
      <c r="AI24" s="34">
        <v>0</v>
      </c>
      <c r="AJ24" s="34">
        <v>0</v>
      </c>
      <c r="AK24" s="34">
        <v>0</v>
      </c>
      <c r="AL24" s="32">
        <v>1950</v>
      </c>
      <c r="AM24" s="35">
        <v>415.1</v>
      </c>
      <c r="AN24" s="105">
        <v>415.1</v>
      </c>
      <c r="AO24" s="105">
        <v>0</v>
      </c>
      <c r="AP24" s="105">
        <v>0</v>
      </c>
      <c r="AQ24" s="409">
        <v>0</v>
      </c>
      <c r="AR24" s="107"/>
      <c r="AS24" s="49">
        <v>1950</v>
      </c>
      <c r="AT24" s="35" t="s">
        <v>68</v>
      </c>
      <c r="AU24" s="524" t="s">
        <v>56</v>
      </c>
      <c r="AV24" s="536"/>
      <c r="AW24" s="536"/>
      <c r="AX24" s="36" t="s">
        <v>56</v>
      </c>
      <c r="AY24" s="42">
        <v>2</v>
      </c>
      <c r="AZ24" s="32">
        <v>0</v>
      </c>
      <c r="BA24" s="43">
        <v>7</v>
      </c>
      <c r="BB24" s="32">
        <f t="shared" si="5"/>
        <v>8</v>
      </c>
      <c r="BC24" s="43">
        <v>7</v>
      </c>
      <c r="BD24" s="43">
        <v>1</v>
      </c>
      <c r="BE24" s="43">
        <v>14</v>
      </c>
      <c r="BF24" s="43">
        <v>17</v>
      </c>
      <c r="BG24" s="43" t="s">
        <v>56</v>
      </c>
      <c r="BH24" s="43"/>
      <c r="BI24" s="43">
        <v>2</v>
      </c>
      <c r="BJ24" s="133">
        <f t="shared" si="6"/>
        <v>468.5</v>
      </c>
      <c r="BK24" s="575">
        <f t="shared" si="7"/>
        <v>416.7</v>
      </c>
      <c r="BL24" s="167">
        <v>355</v>
      </c>
      <c r="BM24" s="168">
        <v>61.7</v>
      </c>
      <c r="BN24" s="574">
        <v>319.3</v>
      </c>
      <c r="BO24" s="44">
        <v>4.8</v>
      </c>
      <c r="BP24" s="45">
        <v>0</v>
      </c>
      <c r="BQ24" s="45">
        <v>47</v>
      </c>
      <c r="BR24" s="45">
        <v>0</v>
      </c>
      <c r="BS24" s="46">
        <v>0</v>
      </c>
      <c r="BT24" s="379">
        <f t="shared" si="8"/>
        <v>51.8</v>
      </c>
      <c r="BU24" s="384">
        <v>7</v>
      </c>
      <c r="BV24" s="385">
        <v>88</v>
      </c>
      <c r="BW24" s="385"/>
      <c r="BX24" s="386"/>
      <c r="BY24" s="385">
        <v>100</v>
      </c>
      <c r="BZ24" s="380">
        <v>195</v>
      </c>
      <c r="CA24" s="570">
        <v>1</v>
      </c>
      <c r="CB24" s="566">
        <v>0</v>
      </c>
      <c r="CC24" s="566">
        <v>0</v>
      </c>
      <c r="CD24" s="571">
        <v>0</v>
      </c>
      <c r="CE24" s="37" t="s">
        <v>58</v>
      </c>
      <c r="CF24" s="34">
        <v>1</v>
      </c>
      <c r="CG24" s="104" t="e">
        <f>#REF!</f>
        <v>#REF!</v>
      </c>
      <c r="CH24" s="674">
        <f t="shared" si="17"/>
        <v>117.125</v>
      </c>
      <c r="CI24" s="674">
        <f t="shared" si="18"/>
        <v>28.11</v>
      </c>
      <c r="CJ24" s="33"/>
      <c r="CK24" s="33"/>
      <c r="CL24" s="33"/>
      <c r="CM24" s="36" t="s">
        <v>59</v>
      </c>
      <c r="CN24" s="35" t="s">
        <v>58</v>
      </c>
      <c r="CO24" s="34">
        <v>1</v>
      </c>
      <c r="CP24" s="104" t="e">
        <f>#REF!</f>
        <v>#REF!</v>
      </c>
      <c r="CQ24" s="334">
        <f t="shared" si="9"/>
        <v>2.811</v>
      </c>
      <c r="CR24" s="334">
        <f t="shared" si="10"/>
        <v>18.740000000000002</v>
      </c>
      <c r="CS24" s="334">
        <f t="shared" si="11"/>
        <v>18.740000000000002</v>
      </c>
      <c r="CT24" s="708">
        <v>2020</v>
      </c>
      <c r="CU24" s="708"/>
      <c r="CV24" s="722" t="s">
        <v>1067</v>
      </c>
      <c r="CW24" s="722"/>
      <c r="CX24" s="48" t="s">
        <v>59</v>
      </c>
      <c r="CY24" s="37" t="s">
        <v>60</v>
      </c>
      <c r="CZ24" s="34">
        <v>1</v>
      </c>
      <c r="DA24" s="104" t="e">
        <f>#REF!</f>
        <v>#REF!</v>
      </c>
      <c r="DB24" s="334">
        <f t="shared" si="12"/>
        <v>2.811</v>
      </c>
      <c r="DC24" s="334">
        <f t="shared" si="13"/>
        <v>18.740000000000002</v>
      </c>
      <c r="DD24" s="334">
        <f t="shared" si="14"/>
        <v>18.740000000000002</v>
      </c>
      <c r="DE24" s="708">
        <v>2020</v>
      </c>
      <c r="DF24" s="305" t="s">
        <v>59</v>
      </c>
      <c r="DG24" s="483" t="s">
        <v>60</v>
      </c>
      <c r="DH24" s="43"/>
      <c r="DI24" s="348">
        <v>2020</v>
      </c>
      <c r="DJ24" s="675">
        <f t="shared" si="15"/>
        <v>23.425</v>
      </c>
      <c r="DK24" s="35" t="s">
        <v>64</v>
      </c>
      <c r="DL24" s="34" t="s">
        <v>64</v>
      </c>
      <c r="DM24" s="34">
        <v>0</v>
      </c>
      <c r="DN24" s="108" t="s">
        <v>56</v>
      </c>
      <c r="DO24" s="108" t="s">
        <v>56</v>
      </c>
      <c r="DP24" s="33" t="s">
        <v>73</v>
      </c>
      <c r="DQ24" s="34" t="s">
        <v>60</v>
      </c>
      <c r="DR24" s="563"/>
      <c r="DS24" s="126" t="e">
        <f>#REF!</f>
        <v>#REF!</v>
      </c>
      <c r="DT24" s="272">
        <v>2</v>
      </c>
      <c r="DU24" s="272">
        <v>2020</v>
      </c>
      <c r="DV24" s="32">
        <v>1</v>
      </c>
      <c r="DW24" s="32">
        <v>1</v>
      </c>
      <c r="DX24" s="32">
        <v>1</v>
      </c>
      <c r="DY24" s="161"/>
      <c r="DZ24" s="161"/>
      <c r="EA24" s="161"/>
      <c r="EB24" s="161"/>
      <c r="EC24" s="32">
        <v>1</v>
      </c>
      <c r="ED24" s="43"/>
      <c r="EE24" s="43"/>
      <c r="EF24" s="43"/>
      <c r="EG24" s="43" t="e">
        <f t="shared" si="4"/>
        <v>#REF!</v>
      </c>
      <c r="EH24" s="84"/>
    </row>
    <row r="25" spans="1:138" s="25" customFormat="1" ht="45.75" thickBot="1">
      <c r="A25" s="228">
        <f t="shared" si="16"/>
        <v>22</v>
      </c>
      <c r="B25" s="38" t="s">
        <v>52</v>
      </c>
      <c r="C25" s="39" t="s">
        <v>758</v>
      </c>
      <c r="D25" s="40">
        <v>43</v>
      </c>
      <c r="E25" s="41" t="s">
        <v>776</v>
      </c>
      <c r="F25" s="31" t="s">
        <v>705</v>
      </c>
      <c r="G25" s="40" t="s">
        <v>54</v>
      </c>
      <c r="H25" s="32">
        <v>1950</v>
      </c>
      <c r="I25" s="184" t="s">
        <v>986</v>
      </c>
      <c r="J25" s="32" t="s">
        <v>939</v>
      </c>
      <c r="K25" s="32" t="s">
        <v>777</v>
      </c>
      <c r="L25" s="32" t="s">
        <v>778</v>
      </c>
      <c r="M25" s="49"/>
      <c r="N25" s="49"/>
      <c r="O25" s="48" t="s">
        <v>721</v>
      </c>
      <c r="P25" s="109" t="s">
        <v>493</v>
      </c>
      <c r="Q25" s="588" t="s">
        <v>497</v>
      </c>
      <c r="R25" s="588">
        <v>2021</v>
      </c>
      <c r="S25" s="48" t="s">
        <v>716</v>
      </c>
      <c r="T25" s="102" t="s">
        <v>716</v>
      </c>
      <c r="U25" s="48" t="s">
        <v>67</v>
      </c>
      <c r="V25" s="306" t="s">
        <v>67</v>
      </c>
      <c r="W25" s="158">
        <v>43</v>
      </c>
      <c r="X25" s="652">
        <v>35480</v>
      </c>
      <c r="Y25" s="34">
        <v>50</v>
      </c>
      <c r="Z25" s="34">
        <v>50</v>
      </c>
      <c r="AA25" s="36">
        <v>50</v>
      </c>
      <c r="AB25" s="305" t="s">
        <v>974</v>
      </c>
      <c r="AC25" s="383">
        <v>525.4</v>
      </c>
      <c r="AD25" s="409">
        <v>453.2</v>
      </c>
      <c r="AE25" s="107">
        <v>0</v>
      </c>
      <c r="AF25" s="160">
        <v>0</v>
      </c>
      <c r="AG25" s="34">
        <v>65.7</v>
      </c>
      <c r="AH25" s="34">
        <v>8.4</v>
      </c>
      <c r="AI25" s="34">
        <v>0</v>
      </c>
      <c r="AJ25" s="34">
        <v>0</v>
      </c>
      <c r="AK25" s="34">
        <v>0</v>
      </c>
      <c r="AL25" s="32">
        <v>1950</v>
      </c>
      <c r="AM25" s="35">
        <v>409.6</v>
      </c>
      <c r="AN25" s="410">
        <v>409.6</v>
      </c>
      <c r="AO25" s="410">
        <v>0</v>
      </c>
      <c r="AP25" s="105">
        <v>0</v>
      </c>
      <c r="AQ25" s="409">
        <v>0</v>
      </c>
      <c r="AR25" s="107"/>
      <c r="AS25" s="49">
        <v>2006</v>
      </c>
      <c r="AT25" s="35" t="s">
        <v>68</v>
      </c>
      <c r="AU25" s="524" t="s">
        <v>56</v>
      </c>
      <c r="AV25" s="536"/>
      <c r="AW25" s="536"/>
      <c r="AX25" s="36" t="s">
        <v>56</v>
      </c>
      <c r="AY25" s="42">
        <v>2</v>
      </c>
      <c r="AZ25" s="32">
        <v>0</v>
      </c>
      <c r="BA25" s="43">
        <v>8</v>
      </c>
      <c r="BB25" s="32">
        <f t="shared" si="5"/>
        <v>8</v>
      </c>
      <c r="BC25" s="43">
        <v>8</v>
      </c>
      <c r="BD25" s="43">
        <v>0</v>
      </c>
      <c r="BE25" s="43">
        <v>20</v>
      </c>
      <c r="BF25" s="43">
        <v>20</v>
      </c>
      <c r="BG25" s="43" t="s">
        <v>56</v>
      </c>
      <c r="BH25" s="43"/>
      <c r="BI25" s="43">
        <v>2</v>
      </c>
      <c r="BJ25" s="133">
        <f t="shared" si="6"/>
        <v>437.8</v>
      </c>
      <c r="BK25" s="575">
        <f t="shared" si="7"/>
        <v>412.5</v>
      </c>
      <c r="BL25" s="167">
        <v>412.5</v>
      </c>
      <c r="BM25" s="168">
        <v>0</v>
      </c>
      <c r="BN25" s="574">
        <v>315.1</v>
      </c>
      <c r="BO25" s="44">
        <v>5</v>
      </c>
      <c r="BP25" s="45">
        <v>0</v>
      </c>
      <c r="BQ25" s="45">
        <v>20.3</v>
      </c>
      <c r="BR25" s="45">
        <v>0</v>
      </c>
      <c r="BS25" s="46">
        <v>0</v>
      </c>
      <c r="BT25" s="379">
        <f t="shared" si="8"/>
        <v>25.3</v>
      </c>
      <c r="BU25" s="384">
        <v>4</v>
      </c>
      <c r="BV25" s="385">
        <v>134</v>
      </c>
      <c r="BW25" s="385"/>
      <c r="BX25" s="386"/>
      <c r="BY25" s="385"/>
      <c r="BZ25" s="380">
        <v>138</v>
      </c>
      <c r="CA25" s="570">
        <v>1</v>
      </c>
      <c r="CB25" s="566">
        <v>0</v>
      </c>
      <c r="CC25" s="566">
        <v>0</v>
      </c>
      <c r="CD25" s="571">
        <v>0</v>
      </c>
      <c r="CE25" s="37" t="s">
        <v>58</v>
      </c>
      <c r="CF25" s="34">
        <v>1</v>
      </c>
      <c r="CG25" s="104" t="e">
        <f>#REF!</f>
        <v>#REF!</v>
      </c>
      <c r="CH25" s="674">
        <f t="shared" si="17"/>
        <v>109.45</v>
      </c>
      <c r="CI25" s="674">
        <f t="shared" si="18"/>
        <v>26.268</v>
      </c>
      <c r="CJ25" s="33"/>
      <c r="CK25" s="33"/>
      <c r="CL25" s="33"/>
      <c r="CM25" s="36" t="s">
        <v>59</v>
      </c>
      <c r="CN25" s="35" t="s">
        <v>58</v>
      </c>
      <c r="CO25" s="34">
        <v>1</v>
      </c>
      <c r="CP25" s="104" t="e">
        <f>#REF!</f>
        <v>#REF!</v>
      </c>
      <c r="CQ25" s="334">
        <f t="shared" si="9"/>
        <v>2.6268000000000002</v>
      </c>
      <c r="CR25" s="334">
        <f t="shared" si="10"/>
        <v>17.512</v>
      </c>
      <c r="CS25" s="334">
        <f t="shared" si="11"/>
        <v>17.512</v>
      </c>
      <c r="CT25" s="708">
        <v>2021</v>
      </c>
      <c r="CU25" s="708"/>
      <c r="CV25" s="722" t="s">
        <v>1067</v>
      </c>
      <c r="CW25" s="722"/>
      <c r="CX25" s="48" t="s">
        <v>59</v>
      </c>
      <c r="CY25" s="37" t="s">
        <v>60</v>
      </c>
      <c r="CZ25" s="34">
        <v>1</v>
      </c>
      <c r="DA25" s="104" t="e">
        <f>#REF!</f>
        <v>#REF!</v>
      </c>
      <c r="DB25" s="334">
        <f t="shared" si="12"/>
        <v>2.6268000000000002</v>
      </c>
      <c r="DC25" s="334">
        <f t="shared" si="13"/>
        <v>17.512</v>
      </c>
      <c r="DD25" s="334">
        <f t="shared" si="14"/>
        <v>17.512</v>
      </c>
      <c r="DE25" s="708">
        <v>2021</v>
      </c>
      <c r="DF25" s="305" t="s">
        <v>59</v>
      </c>
      <c r="DG25" s="483" t="s">
        <v>60</v>
      </c>
      <c r="DH25" s="43"/>
      <c r="DI25" s="348">
        <v>2021</v>
      </c>
      <c r="DJ25" s="675">
        <f t="shared" si="15"/>
        <v>21.89</v>
      </c>
      <c r="DK25" s="35" t="s">
        <v>64</v>
      </c>
      <c r="DL25" s="34" t="s">
        <v>64</v>
      </c>
      <c r="DM25" s="34">
        <v>0</v>
      </c>
      <c r="DN25" s="108" t="s">
        <v>56</v>
      </c>
      <c r="DO25" s="108" t="s">
        <v>56</v>
      </c>
      <c r="DP25" s="33" t="s">
        <v>73</v>
      </c>
      <c r="DQ25" s="34" t="s">
        <v>60</v>
      </c>
      <c r="DR25" s="563"/>
      <c r="DS25" s="126" t="e">
        <f>#REF!</f>
        <v>#REF!</v>
      </c>
      <c r="DT25" s="272">
        <v>2</v>
      </c>
      <c r="DU25" s="272">
        <v>2021</v>
      </c>
      <c r="DV25" s="32">
        <v>1</v>
      </c>
      <c r="DW25" s="32">
        <v>1</v>
      </c>
      <c r="DX25" s="32">
        <v>1</v>
      </c>
      <c r="DY25" s="161"/>
      <c r="DZ25" s="161"/>
      <c r="EA25" s="161"/>
      <c r="EB25" s="161"/>
      <c r="EC25" s="32">
        <v>1</v>
      </c>
      <c r="ED25" s="43"/>
      <c r="EE25" s="43"/>
      <c r="EF25" s="43"/>
      <c r="EG25" s="43" t="e">
        <f t="shared" si="4"/>
        <v>#REF!</v>
      </c>
      <c r="EH25" s="84"/>
    </row>
    <row r="26" spans="1:138" s="25" customFormat="1" ht="45">
      <c r="A26" s="228">
        <f t="shared" si="16"/>
        <v>23</v>
      </c>
      <c r="B26" s="38" t="s">
        <v>52</v>
      </c>
      <c r="C26" s="39" t="s">
        <v>758</v>
      </c>
      <c r="D26" s="40">
        <v>45</v>
      </c>
      <c r="E26" s="41" t="s">
        <v>779</v>
      </c>
      <c r="F26" s="47" t="s">
        <v>705</v>
      </c>
      <c r="G26" s="40" t="s">
        <v>54</v>
      </c>
      <c r="H26" s="32">
        <v>1950</v>
      </c>
      <c r="I26" s="184" t="s">
        <v>986</v>
      </c>
      <c r="J26" s="32" t="s">
        <v>940</v>
      </c>
      <c r="K26" s="32" t="s">
        <v>780</v>
      </c>
      <c r="L26" s="32" t="s">
        <v>781</v>
      </c>
      <c r="M26" s="32"/>
      <c r="N26" s="32"/>
      <c r="O26" s="48" t="s">
        <v>708</v>
      </c>
      <c r="P26" s="109" t="s">
        <v>493</v>
      </c>
      <c r="Q26" s="32" t="s">
        <v>436</v>
      </c>
      <c r="R26" s="32">
        <v>2021</v>
      </c>
      <c r="S26" s="48" t="s">
        <v>716</v>
      </c>
      <c r="T26" s="102" t="s">
        <v>716</v>
      </c>
      <c r="U26" s="48" t="s">
        <v>67</v>
      </c>
      <c r="V26" s="306" t="s">
        <v>67</v>
      </c>
      <c r="W26" s="158">
        <v>45</v>
      </c>
      <c r="X26" s="652">
        <v>35480</v>
      </c>
      <c r="Y26" s="34">
        <v>30</v>
      </c>
      <c r="Z26" s="34">
        <v>50</v>
      </c>
      <c r="AA26" s="36">
        <v>40</v>
      </c>
      <c r="AB26" s="305" t="s">
        <v>974</v>
      </c>
      <c r="AC26" s="383">
        <v>513.8</v>
      </c>
      <c r="AD26" s="409">
        <v>442.2</v>
      </c>
      <c r="AE26" s="107">
        <v>0</v>
      </c>
      <c r="AF26" s="160">
        <v>0</v>
      </c>
      <c r="AG26" s="34">
        <v>55</v>
      </c>
      <c r="AH26" s="34">
        <v>4.5</v>
      </c>
      <c r="AI26" s="34">
        <v>0</v>
      </c>
      <c r="AJ26" s="34">
        <v>0</v>
      </c>
      <c r="AK26" s="34">
        <v>0</v>
      </c>
      <c r="AL26" s="32">
        <v>2008</v>
      </c>
      <c r="AM26" s="35">
        <v>434.6</v>
      </c>
      <c r="AN26" s="105">
        <v>434.6</v>
      </c>
      <c r="AO26" s="105">
        <v>0</v>
      </c>
      <c r="AP26" s="105">
        <v>0</v>
      </c>
      <c r="AQ26" s="409">
        <v>0</v>
      </c>
      <c r="AR26" s="107"/>
      <c r="AS26" s="49">
        <v>2008</v>
      </c>
      <c r="AT26" s="35" t="s">
        <v>68</v>
      </c>
      <c r="AU26" s="524" t="s">
        <v>56</v>
      </c>
      <c r="AV26" s="536"/>
      <c r="AW26" s="536"/>
      <c r="AX26" s="36" t="s">
        <v>56</v>
      </c>
      <c r="AY26" s="42">
        <v>1</v>
      </c>
      <c r="AZ26" s="32">
        <v>0</v>
      </c>
      <c r="BA26" s="43">
        <v>8</v>
      </c>
      <c r="BB26" s="32">
        <f t="shared" si="5"/>
        <v>8</v>
      </c>
      <c r="BC26" s="43">
        <v>8</v>
      </c>
      <c r="BD26" s="43">
        <v>0</v>
      </c>
      <c r="BE26" s="43">
        <v>11</v>
      </c>
      <c r="BF26" s="43">
        <v>13</v>
      </c>
      <c r="BG26" s="43" t="s">
        <v>56</v>
      </c>
      <c r="BH26" s="43"/>
      <c r="BI26" s="43">
        <v>2</v>
      </c>
      <c r="BJ26" s="133">
        <f t="shared" si="6"/>
        <v>479.40000000000003</v>
      </c>
      <c r="BK26" s="575">
        <f t="shared" si="7"/>
        <v>460.8</v>
      </c>
      <c r="BL26" s="167">
        <v>460.8</v>
      </c>
      <c r="BM26" s="168">
        <v>0</v>
      </c>
      <c r="BN26" s="574">
        <v>334.3</v>
      </c>
      <c r="BO26" s="44">
        <v>2.2</v>
      </c>
      <c r="BP26" s="45">
        <v>0</v>
      </c>
      <c r="BQ26" s="45">
        <v>16.4</v>
      </c>
      <c r="BR26" s="45">
        <v>0</v>
      </c>
      <c r="BS26" s="46">
        <v>0</v>
      </c>
      <c r="BT26" s="379">
        <f t="shared" si="8"/>
        <v>18.599999999999998</v>
      </c>
      <c r="BU26" s="384">
        <v>2</v>
      </c>
      <c r="BV26" s="385">
        <v>80</v>
      </c>
      <c r="BW26" s="385"/>
      <c r="BX26" s="386"/>
      <c r="BY26" s="385"/>
      <c r="BZ26" s="380">
        <v>82</v>
      </c>
      <c r="CA26" s="570">
        <v>1</v>
      </c>
      <c r="CB26" s="566">
        <v>0</v>
      </c>
      <c r="CC26" s="566">
        <v>0</v>
      </c>
      <c r="CD26" s="571">
        <v>0</v>
      </c>
      <c r="CE26" s="37" t="s">
        <v>58</v>
      </c>
      <c r="CF26" s="34">
        <v>1</v>
      </c>
      <c r="CG26" s="104" t="e">
        <f>#REF!</f>
        <v>#REF!</v>
      </c>
      <c r="CH26" s="674">
        <f t="shared" si="17"/>
        <v>119.85000000000001</v>
      </c>
      <c r="CI26" s="674">
        <f t="shared" si="18"/>
        <v>28.764</v>
      </c>
      <c r="CJ26" s="33"/>
      <c r="CK26" s="33"/>
      <c r="CL26" s="33">
        <v>2021</v>
      </c>
      <c r="CM26" s="36" t="s">
        <v>59</v>
      </c>
      <c r="CN26" s="35" t="s">
        <v>58</v>
      </c>
      <c r="CO26" s="34">
        <v>1</v>
      </c>
      <c r="CP26" s="104" t="e">
        <f>#REF!</f>
        <v>#REF!</v>
      </c>
      <c r="CQ26" s="334">
        <f t="shared" si="9"/>
        <v>2.8764000000000003</v>
      </c>
      <c r="CR26" s="334">
        <f t="shared" si="10"/>
        <v>19.176000000000002</v>
      </c>
      <c r="CS26" s="334">
        <f t="shared" si="11"/>
        <v>19.176000000000002</v>
      </c>
      <c r="CT26" s="708">
        <v>2021</v>
      </c>
      <c r="CU26" s="708"/>
      <c r="CV26" s="722" t="s">
        <v>1067</v>
      </c>
      <c r="CW26" s="722"/>
      <c r="CX26" s="48" t="s">
        <v>59</v>
      </c>
      <c r="CY26" s="37" t="s">
        <v>60</v>
      </c>
      <c r="CZ26" s="34">
        <v>1</v>
      </c>
      <c r="DA26" s="104" t="e">
        <f>#REF!</f>
        <v>#REF!</v>
      </c>
      <c r="DB26" s="334">
        <f t="shared" si="12"/>
        <v>2.8764000000000003</v>
      </c>
      <c r="DC26" s="334">
        <f t="shared" si="13"/>
        <v>19.176000000000002</v>
      </c>
      <c r="DD26" s="334">
        <f t="shared" si="14"/>
        <v>19.176000000000002</v>
      </c>
      <c r="DE26" s="708">
        <v>2021</v>
      </c>
      <c r="DF26" s="305" t="s">
        <v>59</v>
      </c>
      <c r="DG26" s="483" t="s">
        <v>60</v>
      </c>
      <c r="DH26" s="43"/>
      <c r="DI26" s="348"/>
      <c r="DJ26" s="675">
        <f t="shared" si="15"/>
        <v>23.970000000000002</v>
      </c>
      <c r="DK26" s="35" t="s">
        <v>64</v>
      </c>
      <c r="DL26" s="34" t="s">
        <v>64</v>
      </c>
      <c r="DM26" s="34">
        <v>0</v>
      </c>
      <c r="DN26" s="108" t="s">
        <v>56</v>
      </c>
      <c r="DO26" s="108" t="s">
        <v>56</v>
      </c>
      <c r="DP26" s="33" t="s">
        <v>73</v>
      </c>
      <c r="DQ26" s="34" t="s">
        <v>60</v>
      </c>
      <c r="DR26" s="563"/>
      <c r="DS26" s="126" t="e">
        <f>#REF!</f>
        <v>#REF!</v>
      </c>
      <c r="DT26" s="272">
        <v>1</v>
      </c>
      <c r="DU26" s="272"/>
      <c r="DV26" s="32">
        <v>1</v>
      </c>
      <c r="DW26" s="32">
        <v>1</v>
      </c>
      <c r="DX26" s="32">
        <v>1</v>
      </c>
      <c r="DY26" s="161"/>
      <c r="DZ26" s="161"/>
      <c r="EA26" s="161"/>
      <c r="EB26" s="161"/>
      <c r="EC26" s="32">
        <v>1</v>
      </c>
      <c r="ED26" s="43"/>
      <c r="EE26" s="43"/>
      <c r="EF26" s="43"/>
      <c r="EG26" s="43" t="e">
        <f t="shared" si="4"/>
        <v>#REF!</v>
      </c>
      <c r="EH26" s="84"/>
    </row>
    <row r="27" spans="1:138" s="25" customFormat="1" ht="19.5" customHeight="1" thickBot="1">
      <c r="A27" s="228">
        <f t="shared" si="16"/>
        <v>24</v>
      </c>
      <c r="B27" s="38" t="s">
        <v>52</v>
      </c>
      <c r="C27" s="39" t="s">
        <v>758</v>
      </c>
      <c r="D27" s="40">
        <v>53</v>
      </c>
      <c r="E27" s="41" t="s">
        <v>782</v>
      </c>
      <c r="F27" s="47" t="s">
        <v>705</v>
      </c>
      <c r="G27" s="40" t="s">
        <v>54</v>
      </c>
      <c r="H27" s="32">
        <v>1923</v>
      </c>
      <c r="I27" s="187" t="s">
        <v>987</v>
      </c>
      <c r="J27" s="32" t="s">
        <v>941</v>
      </c>
      <c r="K27" s="128" t="s">
        <v>783</v>
      </c>
      <c r="L27" s="32" t="s">
        <v>784</v>
      </c>
      <c r="M27" s="32"/>
      <c r="N27" s="32"/>
      <c r="O27" s="48" t="s">
        <v>768</v>
      </c>
      <c r="P27" s="109" t="s">
        <v>493</v>
      </c>
      <c r="Q27" s="588" t="s">
        <v>497</v>
      </c>
      <c r="R27" s="588">
        <v>2021</v>
      </c>
      <c r="S27" s="48" t="s">
        <v>396</v>
      </c>
      <c r="T27" s="48" t="s">
        <v>67</v>
      </c>
      <c r="U27" s="48" t="s">
        <v>67</v>
      </c>
      <c r="V27" s="306" t="s">
        <v>67</v>
      </c>
      <c r="W27" s="158">
        <v>47</v>
      </c>
      <c r="X27" s="652">
        <v>32983</v>
      </c>
      <c r="Y27" s="34">
        <v>60</v>
      </c>
      <c r="Z27" s="34">
        <v>60</v>
      </c>
      <c r="AA27" s="36">
        <v>50</v>
      </c>
      <c r="AB27" s="141" t="s">
        <v>973</v>
      </c>
      <c r="AC27" s="383">
        <v>248.2</v>
      </c>
      <c r="AD27" s="409">
        <v>0</v>
      </c>
      <c r="AE27" s="107">
        <v>248.2</v>
      </c>
      <c r="AF27" s="160">
        <v>0</v>
      </c>
      <c r="AG27" s="34">
        <v>53</v>
      </c>
      <c r="AH27" s="34"/>
      <c r="AI27" s="34">
        <v>0</v>
      </c>
      <c r="AJ27" s="34">
        <v>0</v>
      </c>
      <c r="AK27" s="34">
        <v>0</v>
      </c>
      <c r="AL27" s="32">
        <v>1923</v>
      </c>
      <c r="AM27" s="35">
        <v>339</v>
      </c>
      <c r="AN27" s="105">
        <v>0</v>
      </c>
      <c r="AO27" s="105">
        <v>339</v>
      </c>
      <c r="AP27" s="105">
        <v>0</v>
      </c>
      <c r="AQ27" s="409">
        <v>0</v>
      </c>
      <c r="AR27" s="107"/>
      <c r="AS27" s="49">
        <v>2009</v>
      </c>
      <c r="AT27" s="35" t="s">
        <v>68</v>
      </c>
      <c r="AU27" s="524" t="s">
        <v>56</v>
      </c>
      <c r="AV27" s="536"/>
      <c r="AW27" s="536"/>
      <c r="AX27" s="36" t="s">
        <v>56</v>
      </c>
      <c r="AY27" s="42">
        <v>2</v>
      </c>
      <c r="AZ27" s="32">
        <v>0</v>
      </c>
      <c r="BA27" s="43">
        <v>6</v>
      </c>
      <c r="BB27" s="32">
        <f t="shared" si="5"/>
        <v>6</v>
      </c>
      <c r="BC27" s="43">
        <v>6</v>
      </c>
      <c r="BD27" s="43">
        <v>0</v>
      </c>
      <c r="BE27" s="43">
        <v>9</v>
      </c>
      <c r="BF27" s="43">
        <v>9</v>
      </c>
      <c r="BG27" s="43" t="s">
        <v>56</v>
      </c>
      <c r="BH27" s="43"/>
      <c r="BI27" s="43">
        <v>1</v>
      </c>
      <c r="BJ27" s="133">
        <f t="shared" si="6"/>
        <v>225</v>
      </c>
      <c r="BK27" s="575">
        <f>BL27+BM27</f>
        <v>208.2</v>
      </c>
      <c r="BL27" s="167">
        <v>208.2</v>
      </c>
      <c r="BM27" s="168">
        <v>0</v>
      </c>
      <c r="BN27" s="574">
        <v>260.7</v>
      </c>
      <c r="BO27" s="44">
        <v>0</v>
      </c>
      <c r="BP27" s="45">
        <v>16.8</v>
      </c>
      <c r="BQ27" s="45">
        <v>0</v>
      </c>
      <c r="BR27" s="45">
        <v>0</v>
      </c>
      <c r="BS27" s="46">
        <v>0</v>
      </c>
      <c r="BT27" s="379">
        <f t="shared" si="8"/>
        <v>16.8</v>
      </c>
      <c r="BU27" s="384"/>
      <c r="BV27" s="385">
        <v>114</v>
      </c>
      <c r="BW27" s="385"/>
      <c r="BX27" s="385"/>
      <c r="BY27" s="385"/>
      <c r="BZ27" s="380">
        <v>114</v>
      </c>
      <c r="CA27" s="570">
        <v>0</v>
      </c>
      <c r="CB27" s="566">
        <v>0</v>
      </c>
      <c r="CC27" s="566">
        <v>0</v>
      </c>
      <c r="CD27" s="571">
        <v>1</v>
      </c>
      <c r="CE27" s="37" t="s">
        <v>58</v>
      </c>
      <c r="CF27" s="34">
        <v>0</v>
      </c>
      <c r="CG27" s="104" t="e">
        <f>#REF!</f>
        <v>#REF!</v>
      </c>
      <c r="CH27" s="674">
        <f t="shared" si="17"/>
        <v>56.25</v>
      </c>
      <c r="CI27" s="674">
        <f t="shared" si="18"/>
        <v>13.5</v>
      </c>
      <c r="CJ27" s="33"/>
      <c r="CK27" s="33"/>
      <c r="CL27" s="33">
        <v>2021</v>
      </c>
      <c r="CM27" s="36" t="s">
        <v>59</v>
      </c>
      <c r="CN27" s="35" t="s">
        <v>871</v>
      </c>
      <c r="CO27" s="34">
        <v>1</v>
      </c>
      <c r="CP27" s="104" t="e">
        <f>#REF!</f>
        <v>#REF!</v>
      </c>
      <c r="CQ27" s="334">
        <f t="shared" si="9"/>
        <v>1.35</v>
      </c>
      <c r="CR27" s="334">
        <f t="shared" si="10"/>
        <v>9</v>
      </c>
      <c r="CS27" s="334">
        <f t="shared" si="11"/>
        <v>9</v>
      </c>
      <c r="CT27" s="708"/>
      <c r="CU27" s="708"/>
      <c r="CV27" s="722"/>
      <c r="CW27" s="722" t="s">
        <v>1067</v>
      </c>
      <c r="CX27" s="48" t="s">
        <v>59</v>
      </c>
      <c r="CY27" s="37" t="s">
        <v>60</v>
      </c>
      <c r="CZ27" s="34">
        <v>0</v>
      </c>
      <c r="DA27" s="104" t="e">
        <f>#REF!</f>
        <v>#REF!</v>
      </c>
      <c r="DB27" s="334">
        <f t="shared" si="12"/>
        <v>1.35</v>
      </c>
      <c r="DC27" s="334">
        <f t="shared" si="13"/>
        <v>9</v>
      </c>
      <c r="DD27" s="334">
        <f t="shared" si="14"/>
        <v>9</v>
      </c>
      <c r="DE27" s="708"/>
      <c r="DF27" s="305" t="s">
        <v>59</v>
      </c>
      <c r="DG27" s="483" t="s">
        <v>64</v>
      </c>
      <c r="DH27" s="43"/>
      <c r="DI27" s="348"/>
      <c r="DJ27" s="675">
        <f t="shared" si="15"/>
        <v>11.25</v>
      </c>
      <c r="DK27" s="35" t="s">
        <v>64</v>
      </c>
      <c r="DL27" s="34" t="s">
        <v>64</v>
      </c>
      <c r="DM27" s="34">
        <v>0</v>
      </c>
      <c r="DN27" s="108" t="s">
        <v>56</v>
      </c>
      <c r="DO27" s="108" t="s">
        <v>56</v>
      </c>
      <c r="DP27" s="33" t="s">
        <v>73</v>
      </c>
      <c r="DQ27" s="34" t="s">
        <v>60</v>
      </c>
      <c r="DR27" s="563"/>
      <c r="DS27" s="126" t="e">
        <f>#REF!</f>
        <v>#REF!</v>
      </c>
      <c r="DT27" s="272">
        <v>2</v>
      </c>
      <c r="DU27" s="272"/>
      <c r="DV27" s="32" t="s">
        <v>486</v>
      </c>
      <c r="DW27" s="32">
        <v>1</v>
      </c>
      <c r="DX27" s="32"/>
      <c r="DY27" s="161"/>
      <c r="DZ27" s="161"/>
      <c r="EA27" s="161"/>
      <c r="EB27" s="32">
        <v>1</v>
      </c>
      <c r="EC27" s="32"/>
      <c r="ED27" s="43">
        <v>1</v>
      </c>
      <c r="EE27" s="43"/>
      <c r="EF27" s="43"/>
      <c r="EG27" s="43" t="e">
        <f t="shared" si="4"/>
        <v>#REF!</v>
      </c>
      <c r="EH27" s="84"/>
    </row>
    <row r="28" spans="1:138" s="25" customFormat="1" ht="45.75" thickBot="1">
      <c r="A28" s="228">
        <f t="shared" si="16"/>
        <v>25</v>
      </c>
      <c r="B28" s="38" t="s">
        <v>52</v>
      </c>
      <c r="C28" s="39" t="s">
        <v>758</v>
      </c>
      <c r="D28" s="40">
        <v>57</v>
      </c>
      <c r="E28" s="41" t="s">
        <v>785</v>
      </c>
      <c r="F28" s="47" t="s">
        <v>705</v>
      </c>
      <c r="G28" s="40" t="s">
        <v>54</v>
      </c>
      <c r="H28" s="32">
        <v>1962</v>
      </c>
      <c r="I28" s="184" t="s">
        <v>986</v>
      </c>
      <c r="J28" s="32" t="s">
        <v>942</v>
      </c>
      <c r="K28" s="32" t="s">
        <v>926</v>
      </c>
      <c r="L28" s="32" t="s">
        <v>486</v>
      </c>
      <c r="M28" s="32"/>
      <c r="N28" s="32"/>
      <c r="O28" s="48" t="s">
        <v>708</v>
      </c>
      <c r="P28" s="109" t="s">
        <v>493</v>
      </c>
      <c r="Q28" s="588" t="s">
        <v>497</v>
      </c>
      <c r="R28" s="588"/>
      <c r="S28" s="48" t="s">
        <v>716</v>
      </c>
      <c r="T28" s="48" t="s">
        <v>716</v>
      </c>
      <c r="U28" s="48" t="s">
        <v>708</v>
      </c>
      <c r="V28" s="306" t="s">
        <v>55</v>
      </c>
      <c r="W28" s="158">
        <v>45</v>
      </c>
      <c r="X28" s="652">
        <v>35480</v>
      </c>
      <c r="Y28" s="34">
        <v>50</v>
      </c>
      <c r="Z28" s="34">
        <v>60</v>
      </c>
      <c r="AA28" s="36">
        <v>50</v>
      </c>
      <c r="AB28" s="305" t="s">
        <v>974</v>
      </c>
      <c r="AC28" s="383">
        <v>354.3</v>
      </c>
      <c r="AD28" s="409">
        <v>316</v>
      </c>
      <c r="AE28" s="107">
        <v>0</v>
      </c>
      <c r="AF28" s="160">
        <v>0</v>
      </c>
      <c r="AG28" s="34">
        <v>41</v>
      </c>
      <c r="AH28" s="34">
        <v>5</v>
      </c>
      <c r="AI28" s="34">
        <v>0</v>
      </c>
      <c r="AJ28" s="34">
        <v>0</v>
      </c>
      <c r="AK28" s="34">
        <v>0</v>
      </c>
      <c r="AL28" s="32">
        <v>2008</v>
      </c>
      <c r="AM28" s="35">
        <v>231.7</v>
      </c>
      <c r="AN28" s="105">
        <v>231.7</v>
      </c>
      <c r="AO28" s="105">
        <v>0</v>
      </c>
      <c r="AP28" s="105">
        <v>0</v>
      </c>
      <c r="AQ28" s="409">
        <v>0</v>
      </c>
      <c r="AR28" s="107"/>
      <c r="AS28" s="49">
        <v>1962</v>
      </c>
      <c r="AT28" s="35" t="s">
        <v>68</v>
      </c>
      <c r="AU28" s="524" t="s">
        <v>56</v>
      </c>
      <c r="AV28" s="536"/>
      <c r="AW28" s="536"/>
      <c r="AX28" s="36" t="s">
        <v>56</v>
      </c>
      <c r="AY28" s="42">
        <v>1</v>
      </c>
      <c r="AZ28" s="32">
        <v>0</v>
      </c>
      <c r="BA28" s="43">
        <v>6</v>
      </c>
      <c r="BB28" s="32">
        <f t="shared" si="5"/>
        <v>6</v>
      </c>
      <c r="BC28" s="43">
        <v>6</v>
      </c>
      <c r="BD28" s="43">
        <v>0</v>
      </c>
      <c r="BE28" s="43">
        <v>10</v>
      </c>
      <c r="BF28" s="43">
        <v>10</v>
      </c>
      <c r="BG28" s="43" t="s">
        <v>56</v>
      </c>
      <c r="BH28" s="43"/>
      <c r="BI28" s="43">
        <v>2</v>
      </c>
      <c r="BJ28" s="133">
        <f t="shared" si="6"/>
        <v>211.2</v>
      </c>
      <c r="BK28" s="575">
        <f t="shared" si="7"/>
        <v>190.4</v>
      </c>
      <c r="BL28" s="167">
        <v>190.4</v>
      </c>
      <c r="BM28" s="168">
        <v>0</v>
      </c>
      <c r="BN28" s="574">
        <v>178.2</v>
      </c>
      <c r="BO28" s="44">
        <v>1.9</v>
      </c>
      <c r="BP28" s="45">
        <v>0</v>
      </c>
      <c r="BQ28" s="45">
        <v>18.9</v>
      </c>
      <c r="BR28" s="45">
        <v>0</v>
      </c>
      <c r="BS28" s="46">
        <v>0</v>
      </c>
      <c r="BT28" s="379">
        <f t="shared" si="8"/>
        <v>20.799999999999997</v>
      </c>
      <c r="BU28" s="384">
        <v>4</v>
      </c>
      <c r="BV28" s="385">
        <v>73</v>
      </c>
      <c r="BW28" s="385"/>
      <c r="BX28" s="386"/>
      <c r="BY28" s="385"/>
      <c r="BZ28" s="380">
        <v>77</v>
      </c>
      <c r="CA28" s="570">
        <v>1</v>
      </c>
      <c r="CB28" s="566">
        <v>0</v>
      </c>
      <c r="CC28" s="566">
        <v>0</v>
      </c>
      <c r="CD28" s="571">
        <v>0</v>
      </c>
      <c r="CE28" s="37" t="s">
        <v>58</v>
      </c>
      <c r="CF28" s="34">
        <v>1</v>
      </c>
      <c r="CG28" s="104" t="e">
        <f>#REF!</f>
        <v>#REF!</v>
      </c>
      <c r="CH28" s="674">
        <f t="shared" si="17"/>
        <v>52.8</v>
      </c>
      <c r="CI28" s="674">
        <f t="shared" si="18"/>
        <v>12.671999999999999</v>
      </c>
      <c r="CJ28" s="33"/>
      <c r="CK28" s="33"/>
      <c r="CL28" s="33"/>
      <c r="CM28" s="36" t="s">
        <v>59</v>
      </c>
      <c r="CN28" s="35" t="s">
        <v>58</v>
      </c>
      <c r="CO28" s="34">
        <v>1</v>
      </c>
      <c r="CP28" s="104" t="e">
        <f>#REF!</f>
        <v>#REF!</v>
      </c>
      <c r="CQ28" s="334">
        <f t="shared" si="9"/>
        <v>1.2671999999999999</v>
      </c>
      <c r="CR28" s="334">
        <f t="shared" si="10"/>
        <v>8.448</v>
      </c>
      <c r="CS28" s="334">
        <f t="shared" si="11"/>
        <v>8.448</v>
      </c>
      <c r="CT28" s="708"/>
      <c r="CU28" s="708"/>
      <c r="CV28" s="722" t="s">
        <v>1067</v>
      </c>
      <c r="CW28" s="722"/>
      <c r="CX28" s="48" t="s">
        <v>59</v>
      </c>
      <c r="CY28" s="37" t="s">
        <v>60</v>
      </c>
      <c r="CZ28" s="34">
        <v>1</v>
      </c>
      <c r="DA28" s="104" t="e">
        <f>#REF!</f>
        <v>#REF!</v>
      </c>
      <c r="DB28" s="334">
        <f t="shared" si="12"/>
        <v>1.2671999999999999</v>
      </c>
      <c r="DC28" s="334">
        <f t="shared" si="13"/>
        <v>8.448</v>
      </c>
      <c r="DD28" s="334">
        <f t="shared" si="14"/>
        <v>8.448</v>
      </c>
      <c r="DE28" s="708"/>
      <c r="DF28" s="305" t="s">
        <v>59</v>
      </c>
      <c r="DG28" s="483" t="s">
        <v>60</v>
      </c>
      <c r="DH28" s="43"/>
      <c r="DI28" s="348"/>
      <c r="DJ28" s="675">
        <f t="shared" si="15"/>
        <v>10.56</v>
      </c>
      <c r="DK28" s="35" t="s">
        <v>64</v>
      </c>
      <c r="DL28" s="34" t="s">
        <v>64</v>
      </c>
      <c r="DM28" s="34">
        <v>0</v>
      </c>
      <c r="DN28" s="108" t="s">
        <v>56</v>
      </c>
      <c r="DO28" s="108" t="s">
        <v>56</v>
      </c>
      <c r="DP28" s="33" t="s">
        <v>73</v>
      </c>
      <c r="DQ28" s="34" t="s">
        <v>60</v>
      </c>
      <c r="DR28" s="563"/>
      <c r="DS28" s="126" t="e">
        <f>#REF!</f>
        <v>#REF!</v>
      </c>
      <c r="DT28" s="272">
        <v>1</v>
      </c>
      <c r="DU28" s="272"/>
      <c r="DV28" s="32" t="s">
        <v>486</v>
      </c>
      <c r="DW28" s="32">
        <v>1</v>
      </c>
      <c r="DX28" s="32">
        <v>1</v>
      </c>
      <c r="DY28" s="161"/>
      <c r="DZ28" s="161"/>
      <c r="EA28" s="161"/>
      <c r="EB28" s="161"/>
      <c r="EC28" s="32">
        <v>1</v>
      </c>
      <c r="ED28" s="43"/>
      <c r="EE28" s="43"/>
      <c r="EF28" s="43"/>
      <c r="EG28" s="43" t="e">
        <f t="shared" si="4"/>
        <v>#REF!</v>
      </c>
      <c r="EH28" s="84"/>
    </row>
    <row r="29" spans="1:138" s="25" customFormat="1" ht="45.75" thickBot="1">
      <c r="A29" s="228">
        <f t="shared" si="16"/>
        <v>26</v>
      </c>
      <c r="B29" s="38" t="s">
        <v>52</v>
      </c>
      <c r="C29" s="39" t="s">
        <v>80</v>
      </c>
      <c r="D29" s="40">
        <v>13</v>
      </c>
      <c r="E29" s="41" t="s">
        <v>786</v>
      </c>
      <c r="F29" s="47" t="s">
        <v>705</v>
      </c>
      <c r="G29" s="40" t="s">
        <v>54</v>
      </c>
      <c r="H29" s="32">
        <v>1957</v>
      </c>
      <c r="I29" s="184" t="s">
        <v>986</v>
      </c>
      <c r="J29" s="32" t="s">
        <v>947</v>
      </c>
      <c r="K29" s="32" t="s">
        <v>787</v>
      </c>
      <c r="L29" s="32" t="s">
        <v>788</v>
      </c>
      <c r="M29" s="49"/>
      <c r="N29" s="49"/>
      <c r="O29" s="48" t="s">
        <v>721</v>
      </c>
      <c r="P29" s="109" t="s">
        <v>493</v>
      </c>
      <c r="Q29" s="588" t="s">
        <v>497</v>
      </c>
      <c r="R29" s="588"/>
      <c r="S29" s="48" t="s">
        <v>716</v>
      </c>
      <c r="T29" s="102" t="s">
        <v>716</v>
      </c>
      <c r="U29" s="48" t="s">
        <v>67</v>
      </c>
      <c r="V29" s="306" t="s">
        <v>55</v>
      </c>
      <c r="W29" s="158">
        <v>50</v>
      </c>
      <c r="X29" s="652">
        <v>31783</v>
      </c>
      <c r="Y29" s="34">
        <v>40</v>
      </c>
      <c r="Z29" s="34">
        <v>50</v>
      </c>
      <c r="AA29" s="36">
        <v>50</v>
      </c>
      <c r="AB29" s="305" t="s">
        <v>974</v>
      </c>
      <c r="AC29" s="383">
        <v>700</v>
      </c>
      <c r="AD29" s="409">
        <v>568</v>
      </c>
      <c r="AE29" s="107">
        <v>0</v>
      </c>
      <c r="AF29" s="160">
        <v>0</v>
      </c>
      <c r="AG29" s="34">
        <v>70</v>
      </c>
      <c r="AH29" s="34">
        <v>9.6</v>
      </c>
      <c r="AI29" s="34">
        <v>0</v>
      </c>
      <c r="AJ29" s="34">
        <v>0</v>
      </c>
      <c r="AK29" s="34">
        <v>0</v>
      </c>
      <c r="AL29" s="32">
        <v>1957</v>
      </c>
      <c r="AM29" s="411">
        <v>588.4</v>
      </c>
      <c r="AN29" s="408">
        <v>0</v>
      </c>
      <c r="AO29" s="408">
        <v>588.4</v>
      </c>
      <c r="AP29" s="105">
        <v>0</v>
      </c>
      <c r="AQ29" s="409">
        <v>0</v>
      </c>
      <c r="AR29" s="107"/>
      <c r="AS29" s="49">
        <v>2011</v>
      </c>
      <c r="AT29" s="35" t="s">
        <v>68</v>
      </c>
      <c r="AU29" s="524" t="s">
        <v>56</v>
      </c>
      <c r="AV29" s="536"/>
      <c r="AW29" s="536"/>
      <c r="AX29" s="36" t="s">
        <v>56</v>
      </c>
      <c r="AY29" s="42">
        <v>2</v>
      </c>
      <c r="AZ29" s="32">
        <v>0</v>
      </c>
      <c r="BA29" s="43">
        <v>12</v>
      </c>
      <c r="BB29" s="32">
        <f t="shared" si="5"/>
        <v>12</v>
      </c>
      <c r="BC29" s="43">
        <v>12</v>
      </c>
      <c r="BD29" s="43">
        <v>0</v>
      </c>
      <c r="BE29" s="43">
        <v>27</v>
      </c>
      <c r="BF29" s="43">
        <v>29</v>
      </c>
      <c r="BG29" s="43" t="s">
        <v>56</v>
      </c>
      <c r="BH29" s="43"/>
      <c r="BI29" s="43">
        <v>2</v>
      </c>
      <c r="BJ29" s="133">
        <f t="shared" si="6"/>
        <v>674.7</v>
      </c>
      <c r="BK29" s="575">
        <f t="shared" si="7"/>
        <v>614.7</v>
      </c>
      <c r="BL29" s="167">
        <v>614.7</v>
      </c>
      <c r="BM29" s="168">
        <v>0</v>
      </c>
      <c r="BN29" s="574">
        <v>452.6</v>
      </c>
      <c r="BO29" s="44">
        <v>6.1</v>
      </c>
      <c r="BP29" s="45">
        <v>0</v>
      </c>
      <c r="BQ29" s="45">
        <v>53.9</v>
      </c>
      <c r="BR29" s="45">
        <v>0</v>
      </c>
      <c r="BS29" s="46">
        <v>0</v>
      </c>
      <c r="BT29" s="379">
        <f t="shared" si="8"/>
        <v>60</v>
      </c>
      <c r="BU29" s="384">
        <v>8</v>
      </c>
      <c r="BV29" s="385">
        <v>150</v>
      </c>
      <c r="BW29" s="385"/>
      <c r="BX29" s="386"/>
      <c r="BY29" s="385">
        <v>100</v>
      </c>
      <c r="BZ29" s="380">
        <v>258</v>
      </c>
      <c r="CA29" s="570">
        <v>1</v>
      </c>
      <c r="CB29" s="566">
        <v>0</v>
      </c>
      <c r="CC29" s="566">
        <v>0</v>
      </c>
      <c r="CD29" s="571">
        <v>0</v>
      </c>
      <c r="CE29" s="37" t="s">
        <v>58</v>
      </c>
      <c r="CF29" s="34">
        <v>1</v>
      </c>
      <c r="CG29" s="104" t="e">
        <f>#REF!</f>
        <v>#REF!</v>
      </c>
      <c r="CH29" s="674">
        <f t="shared" si="17"/>
        <v>168.675</v>
      </c>
      <c r="CI29" s="674">
        <f t="shared" si="18"/>
        <v>40.482</v>
      </c>
      <c r="CJ29" s="33"/>
      <c r="CK29" s="33"/>
      <c r="CL29" s="33"/>
      <c r="CM29" s="36" t="s">
        <v>59</v>
      </c>
      <c r="CN29" s="35" t="s">
        <v>58</v>
      </c>
      <c r="CO29" s="34">
        <v>1</v>
      </c>
      <c r="CP29" s="104" t="e">
        <f>#REF!</f>
        <v>#REF!</v>
      </c>
      <c r="CQ29" s="334">
        <f t="shared" si="9"/>
        <v>4.0482000000000005</v>
      </c>
      <c r="CR29" s="334">
        <f t="shared" si="10"/>
        <v>26.988000000000003</v>
      </c>
      <c r="CS29" s="334">
        <f t="shared" si="11"/>
        <v>26.988000000000003</v>
      </c>
      <c r="CT29" s="708"/>
      <c r="CU29" s="708"/>
      <c r="CV29" s="722" t="s">
        <v>1067</v>
      </c>
      <c r="CW29" s="722"/>
      <c r="CX29" s="48" t="s">
        <v>59</v>
      </c>
      <c r="CY29" s="37" t="s">
        <v>60</v>
      </c>
      <c r="CZ29" s="34">
        <v>1</v>
      </c>
      <c r="DA29" s="104" t="e">
        <f>#REF!</f>
        <v>#REF!</v>
      </c>
      <c r="DB29" s="334">
        <f t="shared" si="12"/>
        <v>4.0482000000000005</v>
      </c>
      <c r="DC29" s="334">
        <f t="shared" si="13"/>
        <v>26.988000000000003</v>
      </c>
      <c r="DD29" s="334">
        <f t="shared" si="14"/>
        <v>26.988000000000003</v>
      </c>
      <c r="DE29" s="708"/>
      <c r="DF29" s="305" t="s">
        <v>59</v>
      </c>
      <c r="DG29" s="483" t="s">
        <v>60</v>
      </c>
      <c r="DH29" s="43"/>
      <c r="DI29" s="348"/>
      <c r="DJ29" s="675">
        <f t="shared" si="15"/>
        <v>33.73500000000001</v>
      </c>
      <c r="DK29" s="35" t="s">
        <v>64</v>
      </c>
      <c r="DL29" s="34" t="s">
        <v>64</v>
      </c>
      <c r="DM29" s="34">
        <v>0</v>
      </c>
      <c r="DN29" s="108" t="s">
        <v>56</v>
      </c>
      <c r="DO29" s="108" t="s">
        <v>56</v>
      </c>
      <c r="DP29" s="33" t="s">
        <v>73</v>
      </c>
      <c r="DQ29" s="34" t="s">
        <v>60</v>
      </c>
      <c r="DR29" s="563"/>
      <c r="DS29" s="126" t="e">
        <f>#REF!</f>
        <v>#REF!</v>
      </c>
      <c r="DT29" s="272"/>
      <c r="DU29" s="272"/>
      <c r="DV29" s="32">
        <v>1</v>
      </c>
      <c r="DW29" s="32">
        <v>1</v>
      </c>
      <c r="DX29" s="32">
        <v>1</v>
      </c>
      <c r="DY29" s="161"/>
      <c r="DZ29" s="161"/>
      <c r="EA29" s="161"/>
      <c r="EB29" s="161"/>
      <c r="EC29" s="32">
        <v>1</v>
      </c>
      <c r="ED29" s="43"/>
      <c r="EE29" s="43"/>
      <c r="EF29" s="43"/>
      <c r="EG29" s="43" t="e">
        <f t="shared" si="4"/>
        <v>#REF!</v>
      </c>
      <c r="EH29" s="84"/>
    </row>
    <row r="30" spans="1:138" s="25" customFormat="1" ht="45.75" thickBot="1">
      <c r="A30" s="228">
        <f t="shared" si="16"/>
        <v>27</v>
      </c>
      <c r="B30" s="38" t="s">
        <v>52</v>
      </c>
      <c r="C30" s="39" t="s">
        <v>80</v>
      </c>
      <c r="D30" s="40">
        <v>15</v>
      </c>
      <c r="E30" s="41" t="s">
        <v>789</v>
      </c>
      <c r="F30" s="47" t="s">
        <v>705</v>
      </c>
      <c r="G30" s="40" t="s">
        <v>54</v>
      </c>
      <c r="H30" s="32">
        <v>1957</v>
      </c>
      <c r="I30" s="184" t="s">
        <v>986</v>
      </c>
      <c r="J30" s="32" t="s">
        <v>948</v>
      </c>
      <c r="K30" s="32" t="s">
        <v>790</v>
      </c>
      <c r="L30" s="32" t="s">
        <v>791</v>
      </c>
      <c r="M30" s="49"/>
      <c r="N30" s="49"/>
      <c r="O30" s="48" t="s">
        <v>721</v>
      </c>
      <c r="P30" s="109" t="s">
        <v>493</v>
      </c>
      <c r="Q30" s="588" t="s">
        <v>497</v>
      </c>
      <c r="R30" s="588"/>
      <c r="S30" s="48" t="s">
        <v>716</v>
      </c>
      <c r="T30" s="102" t="s">
        <v>716</v>
      </c>
      <c r="U30" s="48" t="s">
        <v>67</v>
      </c>
      <c r="V30" s="306" t="s">
        <v>55</v>
      </c>
      <c r="W30" s="158">
        <v>47</v>
      </c>
      <c r="X30" s="652">
        <v>31783</v>
      </c>
      <c r="Y30" s="34">
        <v>40</v>
      </c>
      <c r="Z30" s="34">
        <v>40</v>
      </c>
      <c r="AA30" s="36">
        <v>40</v>
      </c>
      <c r="AB30" s="305" t="s">
        <v>974</v>
      </c>
      <c r="AC30" s="383">
        <v>506.9</v>
      </c>
      <c r="AD30" s="409">
        <v>506.9</v>
      </c>
      <c r="AE30" s="107">
        <v>0</v>
      </c>
      <c r="AF30" s="160">
        <v>0</v>
      </c>
      <c r="AG30" s="34">
        <v>51.8</v>
      </c>
      <c r="AH30" s="34">
        <v>12</v>
      </c>
      <c r="AI30" s="34">
        <v>0</v>
      </c>
      <c r="AJ30" s="34">
        <v>0</v>
      </c>
      <c r="AK30" s="34">
        <v>0</v>
      </c>
      <c r="AL30" s="32">
        <v>1957</v>
      </c>
      <c r="AM30" s="48">
        <v>441.6</v>
      </c>
      <c r="AN30" s="160">
        <v>0</v>
      </c>
      <c r="AO30" s="105">
        <v>441.6</v>
      </c>
      <c r="AP30" s="105">
        <v>0</v>
      </c>
      <c r="AQ30" s="409">
        <v>0</v>
      </c>
      <c r="AR30" s="107"/>
      <c r="AS30" s="49">
        <v>2009</v>
      </c>
      <c r="AT30" s="412" t="s">
        <v>68</v>
      </c>
      <c r="AU30" s="524" t="s">
        <v>56</v>
      </c>
      <c r="AV30" s="536"/>
      <c r="AW30" s="536"/>
      <c r="AX30" s="36" t="s">
        <v>56</v>
      </c>
      <c r="AY30" s="42">
        <v>1</v>
      </c>
      <c r="AZ30" s="32">
        <v>0</v>
      </c>
      <c r="BA30" s="43">
        <v>8</v>
      </c>
      <c r="BB30" s="32">
        <f t="shared" si="5"/>
        <v>8</v>
      </c>
      <c r="BC30" s="43">
        <v>8</v>
      </c>
      <c r="BD30" s="43">
        <v>0</v>
      </c>
      <c r="BE30" s="43">
        <v>13</v>
      </c>
      <c r="BF30" s="43">
        <v>14</v>
      </c>
      <c r="BG30" s="43" t="s">
        <v>56</v>
      </c>
      <c r="BH30" s="43"/>
      <c r="BI30" s="43">
        <v>2</v>
      </c>
      <c r="BJ30" s="133">
        <f t="shared" si="6"/>
        <v>487.1</v>
      </c>
      <c r="BK30" s="575">
        <f t="shared" si="7"/>
        <v>451.1</v>
      </c>
      <c r="BL30" s="167">
        <v>451.1</v>
      </c>
      <c r="BM30" s="168">
        <v>0</v>
      </c>
      <c r="BN30" s="574">
        <v>339.7</v>
      </c>
      <c r="BO30" s="44">
        <v>3.1</v>
      </c>
      <c r="BP30" s="45">
        <v>0</v>
      </c>
      <c r="BQ30" s="45">
        <v>32.9</v>
      </c>
      <c r="BR30" s="45">
        <v>0</v>
      </c>
      <c r="BS30" s="46">
        <v>0</v>
      </c>
      <c r="BT30" s="379">
        <f t="shared" si="8"/>
        <v>36</v>
      </c>
      <c r="BU30" s="384">
        <v>4</v>
      </c>
      <c r="BV30" s="385">
        <v>88</v>
      </c>
      <c r="BW30" s="385"/>
      <c r="BX30" s="386"/>
      <c r="BY30" s="385">
        <v>90</v>
      </c>
      <c r="BZ30" s="380">
        <v>182</v>
      </c>
      <c r="CA30" s="570">
        <v>1</v>
      </c>
      <c r="CB30" s="566">
        <v>0</v>
      </c>
      <c r="CC30" s="566">
        <v>0</v>
      </c>
      <c r="CD30" s="571">
        <v>0</v>
      </c>
      <c r="CE30" s="37" t="s">
        <v>58</v>
      </c>
      <c r="CF30" s="34">
        <v>1</v>
      </c>
      <c r="CG30" s="104" t="e">
        <f>#REF!</f>
        <v>#REF!</v>
      </c>
      <c r="CH30" s="674">
        <f t="shared" si="17"/>
        <v>121.775</v>
      </c>
      <c r="CI30" s="674">
        <f t="shared" si="18"/>
        <v>29.226</v>
      </c>
      <c r="CJ30" s="33"/>
      <c r="CK30" s="33"/>
      <c r="CL30" s="33"/>
      <c r="CM30" s="36" t="s">
        <v>59</v>
      </c>
      <c r="CN30" s="35" t="s">
        <v>58</v>
      </c>
      <c r="CO30" s="34">
        <v>1</v>
      </c>
      <c r="CP30" s="104" t="e">
        <f>#REF!</f>
        <v>#REF!</v>
      </c>
      <c r="CQ30" s="334">
        <f t="shared" si="9"/>
        <v>2.9226</v>
      </c>
      <c r="CR30" s="334">
        <f t="shared" si="10"/>
        <v>19.484</v>
      </c>
      <c r="CS30" s="334">
        <f t="shared" si="11"/>
        <v>19.484</v>
      </c>
      <c r="CT30" s="708"/>
      <c r="CU30" s="708"/>
      <c r="CV30" s="722" t="s">
        <v>1067</v>
      </c>
      <c r="CW30" s="722"/>
      <c r="CX30" s="48" t="s">
        <v>59</v>
      </c>
      <c r="CY30" s="37" t="s">
        <v>60</v>
      </c>
      <c r="CZ30" s="34">
        <v>1</v>
      </c>
      <c r="DA30" s="104" t="e">
        <f>#REF!</f>
        <v>#REF!</v>
      </c>
      <c r="DB30" s="334">
        <f t="shared" si="12"/>
        <v>2.9226</v>
      </c>
      <c r="DC30" s="334">
        <f t="shared" si="13"/>
        <v>19.484</v>
      </c>
      <c r="DD30" s="334">
        <f t="shared" si="14"/>
        <v>19.484</v>
      </c>
      <c r="DE30" s="708"/>
      <c r="DF30" s="305" t="s">
        <v>59</v>
      </c>
      <c r="DG30" s="483" t="s">
        <v>60</v>
      </c>
      <c r="DH30" s="43"/>
      <c r="DI30" s="348"/>
      <c r="DJ30" s="675">
        <f t="shared" si="15"/>
        <v>24.355000000000004</v>
      </c>
      <c r="DK30" s="35" t="s">
        <v>64</v>
      </c>
      <c r="DL30" s="34" t="s">
        <v>64</v>
      </c>
      <c r="DM30" s="34">
        <v>0</v>
      </c>
      <c r="DN30" s="108" t="s">
        <v>56</v>
      </c>
      <c r="DO30" s="108" t="s">
        <v>56</v>
      </c>
      <c r="DP30" s="33" t="s">
        <v>73</v>
      </c>
      <c r="DQ30" s="34" t="s">
        <v>60</v>
      </c>
      <c r="DR30" s="563"/>
      <c r="DS30" s="126" t="e">
        <f>#REF!</f>
        <v>#REF!</v>
      </c>
      <c r="DT30" s="272"/>
      <c r="DU30" s="272"/>
      <c r="DV30" s="32">
        <v>1</v>
      </c>
      <c r="DW30" s="32">
        <v>1</v>
      </c>
      <c r="DX30" s="32">
        <v>1</v>
      </c>
      <c r="DY30" s="161"/>
      <c r="DZ30" s="161"/>
      <c r="EA30" s="161"/>
      <c r="EB30" s="161"/>
      <c r="EC30" s="32">
        <v>1</v>
      </c>
      <c r="ED30" s="43"/>
      <c r="EE30" s="43"/>
      <c r="EF30" s="43"/>
      <c r="EG30" s="43" t="e">
        <f t="shared" si="4"/>
        <v>#REF!</v>
      </c>
      <c r="EH30" s="84"/>
    </row>
    <row r="31" spans="1:138" s="382" customFormat="1" ht="23.25" customHeight="1" thickBot="1">
      <c r="A31" s="228">
        <f t="shared" si="16"/>
        <v>28</v>
      </c>
      <c r="B31" s="38" t="s">
        <v>52</v>
      </c>
      <c r="C31" s="367" t="s">
        <v>80</v>
      </c>
      <c r="D31" s="368">
        <v>17</v>
      </c>
      <c r="E31" s="369" t="s">
        <v>792</v>
      </c>
      <c r="F31" s="31" t="s">
        <v>705</v>
      </c>
      <c r="G31" s="40" t="s">
        <v>54</v>
      </c>
      <c r="H31" s="175">
        <v>1957</v>
      </c>
      <c r="I31" s="184" t="s">
        <v>986</v>
      </c>
      <c r="J31" s="175" t="s">
        <v>949</v>
      </c>
      <c r="K31" s="175" t="s">
        <v>793</v>
      </c>
      <c r="L31" s="175" t="s">
        <v>794</v>
      </c>
      <c r="M31" s="387"/>
      <c r="N31" s="387"/>
      <c r="O31" s="370" t="s">
        <v>708</v>
      </c>
      <c r="P31" s="109" t="s">
        <v>493</v>
      </c>
      <c r="Q31" s="588" t="s">
        <v>497</v>
      </c>
      <c r="R31" s="588"/>
      <c r="S31" s="48" t="s">
        <v>716</v>
      </c>
      <c r="T31" s="102" t="s">
        <v>716</v>
      </c>
      <c r="U31" s="48" t="s">
        <v>67</v>
      </c>
      <c r="V31" s="396" t="s">
        <v>55</v>
      </c>
      <c r="W31" s="374">
        <v>56</v>
      </c>
      <c r="X31" s="653">
        <v>31783</v>
      </c>
      <c r="Y31" s="372">
        <v>50</v>
      </c>
      <c r="Z31" s="372">
        <v>60</v>
      </c>
      <c r="AA31" s="373">
        <v>60</v>
      </c>
      <c r="AB31" s="305" t="s">
        <v>974</v>
      </c>
      <c r="AC31" s="388">
        <v>761</v>
      </c>
      <c r="AD31" s="413">
        <v>681</v>
      </c>
      <c r="AE31" s="414"/>
      <c r="AF31" s="415">
        <v>0</v>
      </c>
      <c r="AG31" s="372">
        <v>74</v>
      </c>
      <c r="AH31" s="372">
        <v>4.8</v>
      </c>
      <c r="AI31" s="372">
        <v>0</v>
      </c>
      <c r="AJ31" s="372">
        <v>0</v>
      </c>
      <c r="AK31" s="372">
        <v>0</v>
      </c>
      <c r="AL31" s="175">
        <v>1957</v>
      </c>
      <c r="AM31" s="370">
        <v>663.7</v>
      </c>
      <c r="AN31" s="415">
        <v>663.7</v>
      </c>
      <c r="AO31" s="389">
        <v>0</v>
      </c>
      <c r="AP31" s="389">
        <v>0</v>
      </c>
      <c r="AQ31" s="413"/>
      <c r="AR31" s="700" t="s">
        <v>476</v>
      </c>
      <c r="AS31" s="387">
        <v>2016</v>
      </c>
      <c r="AT31" s="370" t="s">
        <v>68</v>
      </c>
      <c r="AU31" s="526" t="s">
        <v>56</v>
      </c>
      <c r="AV31" s="538"/>
      <c r="AW31" s="538"/>
      <c r="AX31" s="36" t="s">
        <v>56</v>
      </c>
      <c r="AY31" s="376">
        <v>1</v>
      </c>
      <c r="AZ31" s="175">
        <v>0</v>
      </c>
      <c r="BA31" s="175">
        <v>34</v>
      </c>
      <c r="BB31" s="32">
        <f t="shared" si="5"/>
        <v>33</v>
      </c>
      <c r="BC31" s="175">
        <v>33</v>
      </c>
      <c r="BD31" s="43">
        <v>0</v>
      </c>
      <c r="BE31" s="175">
        <v>44</v>
      </c>
      <c r="BF31" s="175">
        <v>41</v>
      </c>
      <c r="BG31" s="43" t="s">
        <v>56</v>
      </c>
      <c r="BH31" s="43"/>
      <c r="BI31" s="175">
        <v>2</v>
      </c>
      <c r="BJ31" s="133">
        <f t="shared" si="6"/>
        <v>758</v>
      </c>
      <c r="BK31" s="575">
        <f t="shared" si="7"/>
        <v>579.5</v>
      </c>
      <c r="BL31" s="167">
        <v>579.5</v>
      </c>
      <c r="BM31" s="168">
        <v>0</v>
      </c>
      <c r="BN31" s="578">
        <v>510.5</v>
      </c>
      <c r="BO31" s="397">
        <v>5.9</v>
      </c>
      <c r="BP31" s="401">
        <v>132</v>
      </c>
      <c r="BQ31" s="397">
        <v>40.6</v>
      </c>
      <c r="BR31" s="397">
        <v>0</v>
      </c>
      <c r="BS31" s="398">
        <v>0</v>
      </c>
      <c r="BT31" s="379">
        <f t="shared" si="8"/>
        <v>178.5</v>
      </c>
      <c r="BU31" s="391">
        <v>6</v>
      </c>
      <c r="BV31" s="392">
        <v>180</v>
      </c>
      <c r="BW31" s="392"/>
      <c r="BX31" s="175">
        <v>0</v>
      </c>
      <c r="BY31" s="392">
        <v>100</v>
      </c>
      <c r="BZ31" s="380">
        <v>286</v>
      </c>
      <c r="CA31" s="570">
        <v>0</v>
      </c>
      <c r="CB31" s="566">
        <v>0</v>
      </c>
      <c r="CC31" s="566">
        <v>1</v>
      </c>
      <c r="CD31" s="571">
        <v>0</v>
      </c>
      <c r="CE31" s="371" t="s">
        <v>58</v>
      </c>
      <c r="CF31" s="372">
        <v>1</v>
      </c>
      <c r="CG31" s="104" t="e">
        <f>#REF!</f>
        <v>#REF!</v>
      </c>
      <c r="CH31" s="674">
        <f t="shared" si="17"/>
        <v>189.5</v>
      </c>
      <c r="CI31" s="674">
        <f t="shared" si="18"/>
        <v>45.48</v>
      </c>
      <c r="CJ31" s="381"/>
      <c r="CK31" s="381"/>
      <c r="CL31" s="381"/>
      <c r="CM31" s="373" t="s">
        <v>59</v>
      </c>
      <c r="CN31" s="374" t="s">
        <v>871</v>
      </c>
      <c r="CO31" s="372">
        <v>1</v>
      </c>
      <c r="CP31" s="104" t="e">
        <f>#REF!</f>
        <v>#REF!</v>
      </c>
      <c r="CQ31" s="334">
        <f t="shared" si="9"/>
        <v>4.548</v>
      </c>
      <c r="CR31" s="334">
        <f t="shared" si="10"/>
        <v>30.32</v>
      </c>
      <c r="CS31" s="334">
        <f t="shared" si="11"/>
        <v>30.32</v>
      </c>
      <c r="CT31" s="708"/>
      <c r="CU31" s="708"/>
      <c r="CV31" s="722"/>
      <c r="CW31" s="722" t="s">
        <v>1067</v>
      </c>
      <c r="CX31" s="370" t="s">
        <v>59</v>
      </c>
      <c r="CY31" s="371" t="s">
        <v>60</v>
      </c>
      <c r="CZ31" s="372">
        <v>1</v>
      </c>
      <c r="DA31" s="104" t="e">
        <f>#REF!</f>
        <v>#REF!</v>
      </c>
      <c r="DB31" s="334">
        <f t="shared" si="12"/>
        <v>4.548</v>
      </c>
      <c r="DC31" s="334">
        <f t="shared" si="13"/>
        <v>30.32</v>
      </c>
      <c r="DD31" s="334">
        <f t="shared" si="14"/>
        <v>30.32</v>
      </c>
      <c r="DE31" s="708"/>
      <c r="DF31" s="709" t="s">
        <v>59</v>
      </c>
      <c r="DG31" s="484" t="s">
        <v>60</v>
      </c>
      <c r="DH31" s="175"/>
      <c r="DI31" s="704"/>
      <c r="DJ31" s="675">
        <f t="shared" si="15"/>
        <v>37.9</v>
      </c>
      <c r="DK31" s="374" t="s">
        <v>64</v>
      </c>
      <c r="DL31" s="372" t="s">
        <v>64</v>
      </c>
      <c r="DM31" s="372">
        <v>0</v>
      </c>
      <c r="DN31" s="108" t="s">
        <v>56</v>
      </c>
      <c r="DO31" s="108" t="s">
        <v>56</v>
      </c>
      <c r="DP31" s="381" t="s">
        <v>73</v>
      </c>
      <c r="DQ31" s="34" t="s">
        <v>60</v>
      </c>
      <c r="DR31" s="564"/>
      <c r="DS31" s="126" t="e">
        <f>#REF!</f>
        <v>#REF!</v>
      </c>
      <c r="DT31" s="663">
        <v>1</v>
      </c>
      <c r="DU31" s="663">
        <v>2016</v>
      </c>
      <c r="DV31" s="32">
        <v>1</v>
      </c>
      <c r="DW31" s="32">
        <v>1</v>
      </c>
      <c r="DX31" s="32"/>
      <c r="DY31" s="161"/>
      <c r="DZ31" s="127">
        <v>1</v>
      </c>
      <c r="EA31" s="161"/>
      <c r="EB31" s="161"/>
      <c r="EC31" s="32">
        <v>1</v>
      </c>
      <c r="ED31" s="175"/>
      <c r="EE31" s="175"/>
      <c r="EF31" s="175"/>
      <c r="EG31" s="43" t="e">
        <f t="shared" si="4"/>
        <v>#REF!</v>
      </c>
      <c r="EH31" s="367"/>
    </row>
    <row r="32" spans="1:138" s="25" customFormat="1" ht="45.75" thickBot="1">
      <c r="A32" s="228">
        <f t="shared" si="16"/>
        <v>29</v>
      </c>
      <c r="B32" s="38" t="s">
        <v>52</v>
      </c>
      <c r="C32" s="39" t="s">
        <v>80</v>
      </c>
      <c r="D32" s="40">
        <v>20</v>
      </c>
      <c r="E32" s="41" t="s">
        <v>795</v>
      </c>
      <c r="F32" s="47" t="s">
        <v>705</v>
      </c>
      <c r="G32" s="40" t="s">
        <v>54</v>
      </c>
      <c r="H32" s="32">
        <v>1961</v>
      </c>
      <c r="I32" s="184" t="s">
        <v>986</v>
      </c>
      <c r="J32" s="32" t="s">
        <v>950</v>
      </c>
      <c r="K32" s="32" t="s">
        <v>796</v>
      </c>
      <c r="L32" s="32" t="s">
        <v>797</v>
      </c>
      <c r="M32" s="49"/>
      <c r="N32" s="49"/>
      <c r="O32" s="48" t="s">
        <v>708</v>
      </c>
      <c r="P32" s="109" t="s">
        <v>493</v>
      </c>
      <c r="Q32" s="588" t="s">
        <v>497</v>
      </c>
      <c r="R32" s="588"/>
      <c r="S32" s="109" t="s">
        <v>975</v>
      </c>
      <c r="T32" s="102" t="s">
        <v>716</v>
      </c>
      <c r="U32" s="48" t="s">
        <v>67</v>
      </c>
      <c r="V32" s="306" t="s">
        <v>55</v>
      </c>
      <c r="W32" s="158">
        <v>41</v>
      </c>
      <c r="X32" s="652">
        <v>30916</v>
      </c>
      <c r="Y32" s="34">
        <v>50</v>
      </c>
      <c r="Z32" s="34">
        <v>50</v>
      </c>
      <c r="AA32" s="36">
        <v>50</v>
      </c>
      <c r="AB32" s="305" t="s">
        <v>973</v>
      </c>
      <c r="AC32" s="383">
        <v>649</v>
      </c>
      <c r="AD32" s="409">
        <v>73.4</v>
      </c>
      <c r="AE32" s="107">
        <v>575.6</v>
      </c>
      <c r="AF32" s="160">
        <v>0</v>
      </c>
      <c r="AG32" s="34">
        <v>66.4</v>
      </c>
      <c r="AH32" s="34">
        <v>8.4</v>
      </c>
      <c r="AI32" s="34">
        <v>0</v>
      </c>
      <c r="AJ32" s="34">
        <v>60</v>
      </c>
      <c r="AK32" s="34">
        <v>48</v>
      </c>
      <c r="AL32" s="32">
        <v>1961</v>
      </c>
      <c r="AM32" s="308">
        <v>504.1</v>
      </c>
      <c r="AN32" s="105">
        <v>504.1</v>
      </c>
      <c r="AO32" s="105">
        <v>0</v>
      </c>
      <c r="AP32" s="105">
        <v>0</v>
      </c>
      <c r="AQ32" s="409">
        <v>0</v>
      </c>
      <c r="AR32" s="107"/>
      <c r="AS32" s="49">
        <v>1961</v>
      </c>
      <c r="AT32" s="308" t="s">
        <v>68</v>
      </c>
      <c r="AU32" s="524" t="s">
        <v>56</v>
      </c>
      <c r="AV32" s="536"/>
      <c r="AW32" s="536"/>
      <c r="AX32" s="36" t="s">
        <v>56</v>
      </c>
      <c r="AY32" s="42">
        <v>2</v>
      </c>
      <c r="AZ32" s="32">
        <v>0</v>
      </c>
      <c r="BA32" s="43">
        <v>16</v>
      </c>
      <c r="BB32" s="32">
        <f t="shared" si="5"/>
        <v>16</v>
      </c>
      <c r="BC32" s="43">
        <v>16</v>
      </c>
      <c r="BD32" s="43">
        <v>0</v>
      </c>
      <c r="BE32" s="43">
        <v>22</v>
      </c>
      <c r="BF32" s="43">
        <v>21</v>
      </c>
      <c r="BG32" s="43" t="s">
        <v>56</v>
      </c>
      <c r="BH32" s="43"/>
      <c r="BI32" s="43">
        <v>2</v>
      </c>
      <c r="BJ32" s="133">
        <f t="shared" si="6"/>
        <v>591.4</v>
      </c>
      <c r="BK32" s="575">
        <f t="shared" si="7"/>
        <v>548.9</v>
      </c>
      <c r="BL32" s="167">
        <v>548.9</v>
      </c>
      <c r="BM32" s="168">
        <v>0</v>
      </c>
      <c r="BN32" s="574">
        <v>387</v>
      </c>
      <c r="BO32" s="44">
        <v>4.7</v>
      </c>
      <c r="BP32" s="51">
        <v>0</v>
      </c>
      <c r="BQ32" s="45">
        <v>37.8</v>
      </c>
      <c r="BR32" s="45">
        <v>0</v>
      </c>
      <c r="BS32" s="46">
        <v>0</v>
      </c>
      <c r="BT32" s="379">
        <f t="shared" si="8"/>
        <v>42.5</v>
      </c>
      <c r="BU32" s="416">
        <v>9</v>
      </c>
      <c r="BV32" s="386">
        <v>204</v>
      </c>
      <c r="BW32" s="386"/>
      <c r="BX32" s="386">
        <v>75</v>
      </c>
      <c r="BY32" s="385">
        <v>70</v>
      </c>
      <c r="BZ32" s="380">
        <v>358</v>
      </c>
      <c r="CA32" s="570">
        <v>1</v>
      </c>
      <c r="CB32" s="566">
        <v>0</v>
      </c>
      <c r="CC32" s="566">
        <v>0</v>
      </c>
      <c r="CD32" s="571">
        <v>0</v>
      </c>
      <c r="CE32" s="37" t="s">
        <v>58</v>
      </c>
      <c r="CF32" s="34">
        <v>1</v>
      </c>
      <c r="CG32" s="104" t="e">
        <f>#REF!</f>
        <v>#REF!</v>
      </c>
      <c r="CH32" s="674">
        <f t="shared" si="17"/>
        <v>147.85</v>
      </c>
      <c r="CI32" s="674">
        <f t="shared" si="18"/>
        <v>35.483999999999995</v>
      </c>
      <c r="CJ32" s="33"/>
      <c r="CK32" s="33"/>
      <c r="CL32" s="33"/>
      <c r="CM32" s="36" t="s">
        <v>59</v>
      </c>
      <c r="CN32" s="35" t="s">
        <v>58</v>
      </c>
      <c r="CO32" s="34">
        <v>1</v>
      </c>
      <c r="CP32" s="104" t="e">
        <f>#REF!</f>
        <v>#REF!</v>
      </c>
      <c r="CQ32" s="334">
        <f t="shared" si="9"/>
        <v>3.5484</v>
      </c>
      <c r="CR32" s="334">
        <f t="shared" si="10"/>
        <v>23.656</v>
      </c>
      <c r="CS32" s="334">
        <f t="shared" si="11"/>
        <v>23.656</v>
      </c>
      <c r="CT32" s="708"/>
      <c r="CU32" s="708"/>
      <c r="CV32" s="722" t="s">
        <v>1067</v>
      </c>
      <c r="CW32" s="722"/>
      <c r="CX32" s="48" t="s">
        <v>59</v>
      </c>
      <c r="CY32" s="37" t="s">
        <v>60</v>
      </c>
      <c r="CZ32" s="34">
        <v>1</v>
      </c>
      <c r="DA32" s="104" t="e">
        <f>#REF!</f>
        <v>#REF!</v>
      </c>
      <c r="DB32" s="334">
        <f t="shared" si="12"/>
        <v>3.5484</v>
      </c>
      <c r="DC32" s="334">
        <f t="shared" si="13"/>
        <v>23.656</v>
      </c>
      <c r="DD32" s="334">
        <f t="shared" si="14"/>
        <v>23.656</v>
      </c>
      <c r="DE32" s="708"/>
      <c r="DF32" s="305" t="s">
        <v>59</v>
      </c>
      <c r="DG32" s="483" t="s">
        <v>60</v>
      </c>
      <c r="DH32" s="43"/>
      <c r="DI32" s="348"/>
      <c r="DJ32" s="675">
        <f t="shared" si="15"/>
        <v>29.57</v>
      </c>
      <c r="DK32" s="35" t="s">
        <v>64</v>
      </c>
      <c r="DL32" s="34" t="s">
        <v>64</v>
      </c>
      <c r="DM32" s="34">
        <v>0</v>
      </c>
      <c r="DN32" s="108" t="s">
        <v>56</v>
      </c>
      <c r="DO32" s="108" t="s">
        <v>56</v>
      </c>
      <c r="DP32" s="33" t="s">
        <v>73</v>
      </c>
      <c r="DQ32" s="34" t="s">
        <v>60</v>
      </c>
      <c r="DR32" s="563"/>
      <c r="DS32" s="126" t="e">
        <f>#REF!</f>
        <v>#REF!</v>
      </c>
      <c r="DT32" s="272"/>
      <c r="DU32" s="272"/>
      <c r="DV32" s="32">
        <v>1</v>
      </c>
      <c r="DW32" s="32">
        <v>1</v>
      </c>
      <c r="DX32" s="32">
        <v>1</v>
      </c>
      <c r="DY32" s="161"/>
      <c r="DZ32" s="161"/>
      <c r="EA32" s="161"/>
      <c r="EB32" s="161"/>
      <c r="EC32" s="32">
        <v>1</v>
      </c>
      <c r="ED32" s="43"/>
      <c r="EE32" s="43"/>
      <c r="EF32" s="43"/>
      <c r="EG32" s="43" t="e">
        <f t="shared" si="4"/>
        <v>#REF!</v>
      </c>
      <c r="EH32" s="84"/>
    </row>
    <row r="33" spans="1:138" s="25" customFormat="1" ht="45.75" thickBot="1">
      <c r="A33" s="228">
        <f t="shared" si="16"/>
        <v>30</v>
      </c>
      <c r="B33" s="38" t="s">
        <v>52</v>
      </c>
      <c r="C33" s="39" t="s">
        <v>80</v>
      </c>
      <c r="D33" s="40">
        <v>26</v>
      </c>
      <c r="E33" s="41" t="s">
        <v>798</v>
      </c>
      <c r="F33" s="31" t="s">
        <v>705</v>
      </c>
      <c r="G33" s="40" t="s">
        <v>54</v>
      </c>
      <c r="H33" s="32">
        <v>1958</v>
      </c>
      <c r="I33" s="184" t="s">
        <v>986</v>
      </c>
      <c r="J33" s="32" t="s">
        <v>951</v>
      </c>
      <c r="K33" s="32" t="s">
        <v>799</v>
      </c>
      <c r="L33" s="32" t="s">
        <v>800</v>
      </c>
      <c r="M33" s="32"/>
      <c r="N33" s="32"/>
      <c r="O33" s="48" t="s">
        <v>721</v>
      </c>
      <c r="P33" s="109" t="s">
        <v>493</v>
      </c>
      <c r="Q33" s="588" t="s">
        <v>497</v>
      </c>
      <c r="R33" s="588"/>
      <c r="S33" s="48" t="s">
        <v>716</v>
      </c>
      <c r="T33" s="102" t="s">
        <v>716</v>
      </c>
      <c r="U33" s="48" t="s">
        <v>67</v>
      </c>
      <c r="V33" s="306" t="s">
        <v>55</v>
      </c>
      <c r="W33" s="158">
        <v>55</v>
      </c>
      <c r="X33" s="652">
        <v>31784</v>
      </c>
      <c r="Y33" s="34">
        <v>50</v>
      </c>
      <c r="Z33" s="34">
        <v>40</v>
      </c>
      <c r="AA33" s="36">
        <v>40</v>
      </c>
      <c r="AB33" s="305" t="s">
        <v>974</v>
      </c>
      <c r="AC33" s="383">
        <v>677</v>
      </c>
      <c r="AD33" s="409">
        <v>567</v>
      </c>
      <c r="AE33" s="107">
        <v>0</v>
      </c>
      <c r="AF33" s="160">
        <v>0</v>
      </c>
      <c r="AG33" s="37">
        <v>70</v>
      </c>
      <c r="AH33" s="34">
        <v>9.6</v>
      </c>
      <c r="AI33" s="34">
        <v>0</v>
      </c>
      <c r="AJ33" s="34">
        <v>0</v>
      </c>
      <c r="AK33" s="34">
        <v>0</v>
      </c>
      <c r="AL33" s="32">
        <v>1958</v>
      </c>
      <c r="AM33" s="35">
        <v>602.6</v>
      </c>
      <c r="AN33" s="105">
        <v>0</v>
      </c>
      <c r="AO33" s="105">
        <v>602.6</v>
      </c>
      <c r="AP33" s="105">
        <v>0</v>
      </c>
      <c r="AQ33" s="409">
        <v>0</v>
      </c>
      <c r="AR33" s="107"/>
      <c r="AS33" s="49">
        <v>2009</v>
      </c>
      <c r="AT33" s="35" t="s">
        <v>68</v>
      </c>
      <c r="AU33" s="524" t="s">
        <v>56</v>
      </c>
      <c r="AV33" s="536"/>
      <c r="AW33" s="536"/>
      <c r="AX33" s="36" t="s">
        <v>56</v>
      </c>
      <c r="AY33" s="42">
        <v>2</v>
      </c>
      <c r="AZ33" s="32">
        <v>0</v>
      </c>
      <c r="BA33" s="43">
        <v>12</v>
      </c>
      <c r="BB33" s="32">
        <f t="shared" si="5"/>
        <v>12</v>
      </c>
      <c r="BC33" s="43">
        <v>12</v>
      </c>
      <c r="BD33" s="43">
        <v>0</v>
      </c>
      <c r="BE33" s="43">
        <v>19</v>
      </c>
      <c r="BF33" s="43">
        <v>19</v>
      </c>
      <c r="BG33" s="43" t="s">
        <v>56</v>
      </c>
      <c r="BH33" s="43"/>
      <c r="BI33" s="43">
        <v>2</v>
      </c>
      <c r="BJ33" s="133">
        <f t="shared" si="6"/>
        <v>674.9</v>
      </c>
      <c r="BK33" s="575">
        <f t="shared" si="7"/>
        <v>613.3</v>
      </c>
      <c r="BL33" s="167">
        <v>613.3</v>
      </c>
      <c r="BM33" s="168">
        <v>0</v>
      </c>
      <c r="BN33" s="574">
        <v>463.5</v>
      </c>
      <c r="BO33" s="44">
        <v>6.2</v>
      </c>
      <c r="BP33" s="51">
        <v>0</v>
      </c>
      <c r="BQ33" s="45">
        <v>55.4</v>
      </c>
      <c r="BR33" s="45">
        <v>0</v>
      </c>
      <c r="BS33" s="46">
        <v>0</v>
      </c>
      <c r="BT33" s="379">
        <f t="shared" si="8"/>
        <v>61.6</v>
      </c>
      <c r="BU33" s="384">
        <v>10</v>
      </c>
      <c r="BV33" s="385">
        <v>136</v>
      </c>
      <c r="BW33" s="385"/>
      <c r="BX33" s="386">
        <v>120</v>
      </c>
      <c r="BY33" s="385">
        <v>40</v>
      </c>
      <c r="BZ33" s="380">
        <v>306</v>
      </c>
      <c r="CA33" s="570">
        <v>1</v>
      </c>
      <c r="CB33" s="566">
        <v>0</v>
      </c>
      <c r="CC33" s="566">
        <v>0</v>
      </c>
      <c r="CD33" s="571">
        <v>0</v>
      </c>
      <c r="CE33" s="37" t="s">
        <v>58</v>
      </c>
      <c r="CF33" s="34">
        <v>1</v>
      </c>
      <c r="CG33" s="104" t="e">
        <f>#REF!</f>
        <v>#REF!</v>
      </c>
      <c r="CH33" s="674">
        <f t="shared" si="17"/>
        <v>168.725</v>
      </c>
      <c r="CI33" s="674">
        <f t="shared" si="18"/>
        <v>40.494</v>
      </c>
      <c r="CJ33" s="33"/>
      <c r="CK33" s="33"/>
      <c r="CL33" s="33"/>
      <c r="CM33" s="36" t="s">
        <v>59</v>
      </c>
      <c r="CN33" s="35" t="s">
        <v>58</v>
      </c>
      <c r="CO33" s="34">
        <v>1</v>
      </c>
      <c r="CP33" s="104" t="e">
        <f>#REF!</f>
        <v>#REF!</v>
      </c>
      <c r="CQ33" s="334">
        <f t="shared" si="9"/>
        <v>4.0494</v>
      </c>
      <c r="CR33" s="334">
        <f t="shared" si="10"/>
        <v>26.996</v>
      </c>
      <c r="CS33" s="334">
        <f t="shared" si="11"/>
        <v>26.996</v>
      </c>
      <c r="CT33" s="708"/>
      <c r="CU33" s="708"/>
      <c r="CV33" s="722" t="s">
        <v>1067</v>
      </c>
      <c r="CW33" s="722"/>
      <c r="CX33" s="48" t="s">
        <v>59</v>
      </c>
      <c r="CY33" s="37" t="s">
        <v>60</v>
      </c>
      <c r="CZ33" s="34">
        <v>1</v>
      </c>
      <c r="DA33" s="104" t="e">
        <f>#REF!</f>
        <v>#REF!</v>
      </c>
      <c r="DB33" s="334">
        <f t="shared" si="12"/>
        <v>4.0494</v>
      </c>
      <c r="DC33" s="334">
        <f t="shared" si="13"/>
        <v>26.996</v>
      </c>
      <c r="DD33" s="334">
        <f t="shared" si="14"/>
        <v>26.996</v>
      </c>
      <c r="DE33" s="708"/>
      <c r="DF33" s="305" t="s">
        <v>59</v>
      </c>
      <c r="DG33" s="483" t="s">
        <v>60</v>
      </c>
      <c r="DH33" s="43"/>
      <c r="DI33" s="348"/>
      <c r="DJ33" s="675">
        <f t="shared" si="15"/>
        <v>33.745</v>
      </c>
      <c r="DK33" s="35" t="s">
        <v>64</v>
      </c>
      <c r="DL33" s="34" t="s">
        <v>64</v>
      </c>
      <c r="DM33" s="34">
        <v>0</v>
      </c>
      <c r="DN33" s="108" t="s">
        <v>56</v>
      </c>
      <c r="DO33" s="108" t="s">
        <v>56</v>
      </c>
      <c r="DP33" s="33" t="s">
        <v>73</v>
      </c>
      <c r="DQ33" s="34" t="s">
        <v>60</v>
      </c>
      <c r="DR33" s="563"/>
      <c r="DS33" s="126" t="e">
        <f>#REF!</f>
        <v>#REF!</v>
      </c>
      <c r="DT33" s="272"/>
      <c r="DU33" s="272"/>
      <c r="DV33" s="32">
        <v>1</v>
      </c>
      <c r="DW33" s="32">
        <v>1</v>
      </c>
      <c r="DX33" s="32">
        <v>1</v>
      </c>
      <c r="DY33" s="161"/>
      <c r="DZ33" s="161"/>
      <c r="EA33" s="161"/>
      <c r="EB33" s="161"/>
      <c r="EC33" s="32">
        <v>1</v>
      </c>
      <c r="ED33" s="43"/>
      <c r="EE33" s="43"/>
      <c r="EF33" s="43"/>
      <c r="EG33" s="43" t="e">
        <f t="shared" si="4"/>
        <v>#REF!</v>
      </c>
      <c r="EH33" s="84"/>
    </row>
    <row r="34" spans="1:138" s="25" customFormat="1" ht="45.75" thickBot="1">
      <c r="A34" s="228">
        <f t="shared" si="16"/>
        <v>31</v>
      </c>
      <c r="B34" s="38" t="s">
        <v>52</v>
      </c>
      <c r="C34" s="39" t="s">
        <v>80</v>
      </c>
      <c r="D34" s="40">
        <v>28</v>
      </c>
      <c r="E34" s="41" t="s">
        <v>801</v>
      </c>
      <c r="F34" s="31" t="s">
        <v>705</v>
      </c>
      <c r="G34" s="40" t="s">
        <v>54</v>
      </c>
      <c r="H34" s="32">
        <v>1958</v>
      </c>
      <c r="I34" s="184" t="s">
        <v>986</v>
      </c>
      <c r="J34" s="32" t="s">
        <v>952</v>
      </c>
      <c r="K34" s="32" t="s">
        <v>802</v>
      </c>
      <c r="L34" s="32" t="s">
        <v>803</v>
      </c>
      <c r="M34" s="32"/>
      <c r="N34" s="32"/>
      <c r="O34" s="48" t="s">
        <v>721</v>
      </c>
      <c r="P34" s="109" t="s">
        <v>493</v>
      </c>
      <c r="Q34" s="32" t="s">
        <v>436</v>
      </c>
      <c r="R34" s="32"/>
      <c r="S34" s="48" t="s">
        <v>716</v>
      </c>
      <c r="T34" s="102" t="s">
        <v>716</v>
      </c>
      <c r="U34" s="48" t="s">
        <v>67</v>
      </c>
      <c r="V34" s="306" t="s">
        <v>55</v>
      </c>
      <c r="W34" s="158">
        <v>50</v>
      </c>
      <c r="X34" s="652">
        <v>31784</v>
      </c>
      <c r="Y34" s="34">
        <v>40</v>
      </c>
      <c r="Z34" s="34">
        <v>40</v>
      </c>
      <c r="AA34" s="36">
        <v>40</v>
      </c>
      <c r="AB34" s="305" t="s">
        <v>974</v>
      </c>
      <c r="AC34" s="383">
        <v>699.3</v>
      </c>
      <c r="AD34" s="409">
        <v>582</v>
      </c>
      <c r="AE34" s="107">
        <v>0</v>
      </c>
      <c r="AF34" s="160">
        <v>0</v>
      </c>
      <c r="AG34" s="37">
        <v>78</v>
      </c>
      <c r="AH34" s="34">
        <v>9.6</v>
      </c>
      <c r="AI34" s="34">
        <v>0</v>
      </c>
      <c r="AJ34" s="34">
        <v>0</v>
      </c>
      <c r="AK34" s="34">
        <v>0</v>
      </c>
      <c r="AL34" s="32">
        <v>1958</v>
      </c>
      <c r="AM34" s="35">
        <v>609.7</v>
      </c>
      <c r="AN34" s="105">
        <v>609.7</v>
      </c>
      <c r="AO34" s="105"/>
      <c r="AP34" s="105">
        <v>0</v>
      </c>
      <c r="AQ34" s="409">
        <v>0</v>
      </c>
      <c r="AR34" s="698" t="s">
        <v>476</v>
      </c>
      <c r="AS34" s="49">
        <v>2016</v>
      </c>
      <c r="AT34" s="35" t="s">
        <v>68</v>
      </c>
      <c r="AU34" s="524" t="s">
        <v>56</v>
      </c>
      <c r="AV34" s="536"/>
      <c r="AW34" s="536"/>
      <c r="AX34" s="36" t="s">
        <v>56</v>
      </c>
      <c r="AY34" s="42">
        <v>2</v>
      </c>
      <c r="AZ34" s="32">
        <v>0</v>
      </c>
      <c r="BA34" s="43">
        <v>12</v>
      </c>
      <c r="BB34" s="32">
        <f t="shared" si="5"/>
        <v>12</v>
      </c>
      <c r="BC34" s="43">
        <v>12</v>
      </c>
      <c r="BD34" s="43">
        <v>0</v>
      </c>
      <c r="BE34" s="43">
        <v>20</v>
      </c>
      <c r="BF34" s="43">
        <v>21</v>
      </c>
      <c r="BG34" s="43" t="s">
        <v>56</v>
      </c>
      <c r="BH34" s="43"/>
      <c r="BI34" s="43">
        <v>2</v>
      </c>
      <c r="BJ34" s="133">
        <f t="shared" si="6"/>
        <v>675.4</v>
      </c>
      <c r="BK34" s="575">
        <f t="shared" si="7"/>
        <v>619</v>
      </c>
      <c r="BL34" s="167">
        <v>619</v>
      </c>
      <c r="BM34" s="168">
        <v>0</v>
      </c>
      <c r="BN34" s="574">
        <v>469</v>
      </c>
      <c r="BO34" s="44">
        <v>5.8</v>
      </c>
      <c r="BP34" s="51">
        <v>0</v>
      </c>
      <c r="BQ34" s="45">
        <v>50.6</v>
      </c>
      <c r="BR34" s="45">
        <v>0</v>
      </c>
      <c r="BS34" s="46">
        <v>0</v>
      </c>
      <c r="BT34" s="379">
        <f t="shared" si="8"/>
        <v>56.4</v>
      </c>
      <c r="BU34" s="384">
        <v>10</v>
      </c>
      <c r="BV34" s="385">
        <v>136</v>
      </c>
      <c r="BW34" s="385"/>
      <c r="BX34" s="386">
        <v>126</v>
      </c>
      <c r="BY34" s="385">
        <v>40</v>
      </c>
      <c r="BZ34" s="380">
        <v>312</v>
      </c>
      <c r="CA34" s="570">
        <v>1</v>
      </c>
      <c r="CB34" s="566">
        <v>0</v>
      </c>
      <c r="CC34" s="566">
        <v>0</v>
      </c>
      <c r="CD34" s="571">
        <v>0</v>
      </c>
      <c r="CE34" s="37" t="s">
        <v>58</v>
      </c>
      <c r="CF34" s="34">
        <v>1</v>
      </c>
      <c r="CG34" s="104" t="e">
        <f>#REF!</f>
        <v>#REF!</v>
      </c>
      <c r="CH34" s="674">
        <f t="shared" si="17"/>
        <v>168.85</v>
      </c>
      <c r="CI34" s="674">
        <f t="shared" si="18"/>
        <v>40.523999999999994</v>
      </c>
      <c r="CJ34" s="33"/>
      <c r="CK34" s="33"/>
      <c r="CL34" s="33"/>
      <c r="CM34" s="36" t="s">
        <v>59</v>
      </c>
      <c r="CN34" s="35" t="s">
        <v>58</v>
      </c>
      <c r="CO34" s="34">
        <v>1</v>
      </c>
      <c r="CP34" s="104" t="e">
        <f>#REF!</f>
        <v>#REF!</v>
      </c>
      <c r="CQ34" s="334">
        <f t="shared" si="9"/>
        <v>4.0524</v>
      </c>
      <c r="CR34" s="334">
        <f t="shared" si="10"/>
        <v>27.016</v>
      </c>
      <c r="CS34" s="334">
        <f t="shared" si="11"/>
        <v>27.016</v>
      </c>
      <c r="CT34" s="708"/>
      <c r="CU34" s="708"/>
      <c r="CV34" s="722" t="s">
        <v>1067</v>
      </c>
      <c r="CW34" s="722"/>
      <c r="CX34" s="48" t="s">
        <v>59</v>
      </c>
      <c r="CY34" s="37" t="s">
        <v>60</v>
      </c>
      <c r="CZ34" s="34">
        <v>1</v>
      </c>
      <c r="DA34" s="104" t="e">
        <f>#REF!</f>
        <v>#REF!</v>
      </c>
      <c r="DB34" s="334">
        <f t="shared" si="12"/>
        <v>4.0524</v>
      </c>
      <c r="DC34" s="334">
        <f t="shared" si="13"/>
        <v>27.016</v>
      </c>
      <c r="DD34" s="334">
        <f t="shared" si="14"/>
        <v>27.016</v>
      </c>
      <c r="DE34" s="708"/>
      <c r="DF34" s="305" t="s">
        <v>59</v>
      </c>
      <c r="DG34" s="483" t="s">
        <v>60</v>
      </c>
      <c r="DH34" s="43"/>
      <c r="DI34" s="348"/>
      <c r="DJ34" s="675">
        <f t="shared" si="15"/>
        <v>33.77</v>
      </c>
      <c r="DK34" s="35" t="s">
        <v>64</v>
      </c>
      <c r="DL34" s="34" t="s">
        <v>64</v>
      </c>
      <c r="DM34" s="34">
        <v>0</v>
      </c>
      <c r="DN34" s="108" t="s">
        <v>56</v>
      </c>
      <c r="DO34" s="108" t="s">
        <v>56</v>
      </c>
      <c r="DP34" s="33" t="s">
        <v>73</v>
      </c>
      <c r="DQ34" s="34" t="s">
        <v>60</v>
      </c>
      <c r="DR34" s="563"/>
      <c r="DS34" s="126" t="e">
        <f>#REF!</f>
        <v>#REF!</v>
      </c>
      <c r="DT34" s="272">
        <v>2</v>
      </c>
      <c r="DU34" s="272">
        <v>2017</v>
      </c>
      <c r="DV34" s="32">
        <v>1</v>
      </c>
      <c r="DW34" s="32">
        <v>1</v>
      </c>
      <c r="DX34" s="32">
        <v>1</v>
      </c>
      <c r="DY34" s="161"/>
      <c r="DZ34" s="161"/>
      <c r="EA34" s="161"/>
      <c r="EB34" s="161"/>
      <c r="EC34" s="32">
        <v>1</v>
      </c>
      <c r="ED34" s="43"/>
      <c r="EE34" s="43"/>
      <c r="EF34" s="43"/>
      <c r="EG34" s="43" t="e">
        <f t="shared" si="4"/>
        <v>#REF!</v>
      </c>
      <c r="EH34" s="84"/>
    </row>
    <row r="35" spans="1:138" s="25" customFormat="1" ht="45.75" thickBot="1">
      <c r="A35" s="228">
        <f t="shared" si="16"/>
        <v>32</v>
      </c>
      <c r="B35" s="38" t="s">
        <v>52</v>
      </c>
      <c r="C35" s="39" t="s">
        <v>80</v>
      </c>
      <c r="D35" s="40">
        <v>30</v>
      </c>
      <c r="E35" s="41" t="s">
        <v>804</v>
      </c>
      <c r="F35" s="31" t="s">
        <v>705</v>
      </c>
      <c r="G35" s="40" t="s">
        <v>54</v>
      </c>
      <c r="H35" s="32">
        <v>1959</v>
      </c>
      <c r="I35" s="184" t="s">
        <v>986</v>
      </c>
      <c r="J35" s="32" t="s">
        <v>953</v>
      </c>
      <c r="K35" s="32" t="s">
        <v>805</v>
      </c>
      <c r="L35" s="32" t="s">
        <v>806</v>
      </c>
      <c r="M35" s="32" t="s">
        <v>807</v>
      </c>
      <c r="N35" s="32">
        <v>480</v>
      </c>
      <c r="O35" s="48" t="s">
        <v>721</v>
      </c>
      <c r="P35" s="109" t="s">
        <v>493</v>
      </c>
      <c r="Q35" s="32" t="s">
        <v>436</v>
      </c>
      <c r="R35" s="32"/>
      <c r="S35" s="48" t="s">
        <v>716</v>
      </c>
      <c r="T35" s="102" t="s">
        <v>716</v>
      </c>
      <c r="U35" s="48" t="s">
        <v>67</v>
      </c>
      <c r="V35" s="306" t="s">
        <v>55</v>
      </c>
      <c r="W35" s="158">
        <v>59</v>
      </c>
      <c r="X35" s="652">
        <v>31784</v>
      </c>
      <c r="Y35" s="34">
        <v>40</v>
      </c>
      <c r="Z35" s="34">
        <v>50</v>
      </c>
      <c r="AA35" s="36">
        <v>60</v>
      </c>
      <c r="AB35" s="305" t="s">
        <v>974</v>
      </c>
      <c r="AC35" s="383">
        <v>693.2</v>
      </c>
      <c r="AD35" s="409">
        <v>576.1</v>
      </c>
      <c r="AE35" s="107">
        <v>0</v>
      </c>
      <c r="AF35" s="160">
        <v>0</v>
      </c>
      <c r="AG35" s="37">
        <v>77</v>
      </c>
      <c r="AH35" s="34">
        <v>9.6</v>
      </c>
      <c r="AI35" s="34">
        <v>0</v>
      </c>
      <c r="AJ35" s="34">
        <v>0</v>
      </c>
      <c r="AK35" s="34">
        <v>0</v>
      </c>
      <c r="AL35" s="32">
        <v>1959</v>
      </c>
      <c r="AM35" s="35">
        <v>594.9</v>
      </c>
      <c r="AN35" s="105">
        <v>594.9</v>
      </c>
      <c r="AO35" s="105">
        <v>0</v>
      </c>
      <c r="AP35" s="105">
        <v>0</v>
      </c>
      <c r="AQ35" s="409">
        <v>0</v>
      </c>
      <c r="AR35" s="698" t="s">
        <v>476</v>
      </c>
      <c r="AS35" s="49">
        <v>2016</v>
      </c>
      <c r="AT35" s="35" t="s">
        <v>68</v>
      </c>
      <c r="AU35" s="524" t="s">
        <v>56</v>
      </c>
      <c r="AV35" s="536"/>
      <c r="AW35" s="536"/>
      <c r="AX35" s="36" t="s">
        <v>56</v>
      </c>
      <c r="AY35" s="42">
        <v>2</v>
      </c>
      <c r="AZ35" s="48">
        <v>0</v>
      </c>
      <c r="BA35" s="43">
        <v>12</v>
      </c>
      <c r="BB35" s="32">
        <f t="shared" si="5"/>
        <v>12</v>
      </c>
      <c r="BC35" s="43">
        <v>12</v>
      </c>
      <c r="BD35" s="43">
        <v>0</v>
      </c>
      <c r="BE35" s="43">
        <v>23</v>
      </c>
      <c r="BF35" s="43">
        <v>23</v>
      </c>
      <c r="BG35" s="43" t="s">
        <v>56</v>
      </c>
      <c r="BH35" s="43"/>
      <c r="BI35" s="43">
        <v>2</v>
      </c>
      <c r="BJ35" s="133">
        <f t="shared" si="6"/>
        <v>660</v>
      </c>
      <c r="BK35" s="609">
        <f t="shared" si="7"/>
        <v>599.6</v>
      </c>
      <c r="BL35" s="167">
        <v>599.6</v>
      </c>
      <c r="BM35" s="168">
        <v>0</v>
      </c>
      <c r="BN35" s="574">
        <v>469.3</v>
      </c>
      <c r="BO35" s="44">
        <v>4.1</v>
      </c>
      <c r="BP35" s="51">
        <v>0</v>
      </c>
      <c r="BQ35" s="45">
        <v>56.3</v>
      </c>
      <c r="BR35" s="45">
        <v>0</v>
      </c>
      <c r="BS35" s="46">
        <v>0</v>
      </c>
      <c r="BT35" s="379">
        <f t="shared" si="8"/>
        <v>60.4</v>
      </c>
      <c r="BU35" s="384">
        <v>72</v>
      </c>
      <c r="BV35" s="385">
        <v>967</v>
      </c>
      <c r="BW35" s="385"/>
      <c r="BX35" s="386">
        <v>124</v>
      </c>
      <c r="BY35" s="385">
        <v>1889</v>
      </c>
      <c r="BZ35" s="380">
        <v>3052</v>
      </c>
      <c r="CA35" s="570">
        <v>1</v>
      </c>
      <c r="CB35" s="566">
        <v>0</v>
      </c>
      <c r="CC35" s="566">
        <v>0</v>
      </c>
      <c r="CD35" s="571">
        <v>0</v>
      </c>
      <c r="CE35" s="37" t="s">
        <v>58</v>
      </c>
      <c r="CF35" s="34">
        <v>1</v>
      </c>
      <c r="CG35" s="104" t="e">
        <f>#REF!</f>
        <v>#REF!</v>
      </c>
      <c r="CH35" s="674">
        <f t="shared" si="17"/>
        <v>165</v>
      </c>
      <c r="CI35" s="674">
        <f t="shared" si="18"/>
        <v>39.6</v>
      </c>
      <c r="CJ35" s="33"/>
      <c r="CK35" s="33"/>
      <c r="CL35" s="33"/>
      <c r="CM35" s="36" t="s">
        <v>59</v>
      </c>
      <c r="CN35" s="35" t="s">
        <v>58</v>
      </c>
      <c r="CO35" s="34">
        <v>1</v>
      </c>
      <c r="CP35" s="104" t="e">
        <f>#REF!</f>
        <v>#REF!</v>
      </c>
      <c r="CQ35" s="334">
        <f t="shared" si="9"/>
        <v>3.96</v>
      </c>
      <c r="CR35" s="334">
        <f t="shared" si="10"/>
        <v>26.400000000000002</v>
      </c>
      <c r="CS35" s="334">
        <f t="shared" si="11"/>
        <v>26.400000000000002</v>
      </c>
      <c r="CT35" s="708"/>
      <c r="CU35" s="708"/>
      <c r="CV35" s="722" t="s">
        <v>1067</v>
      </c>
      <c r="CW35" s="722"/>
      <c r="CX35" s="48" t="s">
        <v>59</v>
      </c>
      <c r="CY35" s="37" t="s">
        <v>60</v>
      </c>
      <c r="CZ35" s="34">
        <v>1</v>
      </c>
      <c r="DA35" s="104" t="e">
        <f>#REF!</f>
        <v>#REF!</v>
      </c>
      <c r="DB35" s="334">
        <f t="shared" si="12"/>
        <v>3.96</v>
      </c>
      <c r="DC35" s="334">
        <f t="shared" si="13"/>
        <v>26.400000000000002</v>
      </c>
      <c r="DD35" s="334">
        <f t="shared" si="14"/>
        <v>26.400000000000002</v>
      </c>
      <c r="DE35" s="708"/>
      <c r="DF35" s="305" t="s">
        <v>59</v>
      </c>
      <c r="DG35" s="483" t="s">
        <v>60</v>
      </c>
      <c r="DH35" s="43"/>
      <c r="DI35" s="348"/>
      <c r="DJ35" s="675">
        <f t="shared" si="15"/>
        <v>33</v>
      </c>
      <c r="DK35" s="35" t="s">
        <v>64</v>
      </c>
      <c r="DL35" s="34" t="s">
        <v>64</v>
      </c>
      <c r="DM35" s="34">
        <v>0</v>
      </c>
      <c r="DN35" s="108" t="s">
        <v>56</v>
      </c>
      <c r="DO35" s="108" t="s">
        <v>56</v>
      </c>
      <c r="DP35" s="33" t="s">
        <v>73</v>
      </c>
      <c r="DQ35" s="34" t="s">
        <v>60</v>
      </c>
      <c r="DR35" s="563"/>
      <c r="DS35" s="126" t="e">
        <f>#REF!</f>
        <v>#REF!</v>
      </c>
      <c r="DT35" s="272">
        <v>2</v>
      </c>
      <c r="DU35" s="272">
        <v>2017</v>
      </c>
      <c r="DV35" s="32">
        <v>1</v>
      </c>
      <c r="DW35" s="32">
        <v>1</v>
      </c>
      <c r="DX35" s="32">
        <v>1</v>
      </c>
      <c r="DY35" s="161"/>
      <c r="DZ35" s="161"/>
      <c r="EA35" s="161"/>
      <c r="EB35" s="161"/>
      <c r="EC35" s="32">
        <v>1</v>
      </c>
      <c r="ED35" s="43"/>
      <c r="EE35" s="43"/>
      <c r="EF35" s="43"/>
      <c r="EG35" s="43" t="e">
        <f t="shared" si="4"/>
        <v>#REF!</v>
      </c>
      <c r="EH35" s="84"/>
    </row>
    <row r="36" spans="1:138" s="25" customFormat="1" ht="45.75" thickBot="1">
      <c r="A36" s="228">
        <f t="shared" si="16"/>
        <v>33</v>
      </c>
      <c r="B36" s="38" t="s">
        <v>52</v>
      </c>
      <c r="C36" s="39" t="s">
        <v>80</v>
      </c>
      <c r="D36" s="40">
        <v>32</v>
      </c>
      <c r="E36" s="41" t="s">
        <v>808</v>
      </c>
      <c r="F36" s="31" t="s">
        <v>705</v>
      </c>
      <c r="G36" s="40" t="s">
        <v>54</v>
      </c>
      <c r="H36" s="32">
        <v>1959</v>
      </c>
      <c r="I36" s="184" t="s">
        <v>986</v>
      </c>
      <c r="J36" s="393" t="s">
        <v>954</v>
      </c>
      <c r="K36" s="393" t="s">
        <v>809</v>
      </c>
      <c r="L36" s="393" t="s">
        <v>810</v>
      </c>
      <c r="M36" s="32"/>
      <c r="N36" s="32"/>
      <c r="O36" s="48" t="s">
        <v>708</v>
      </c>
      <c r="P36" s="109" t="s">
        <v>493</v>
      </c>
      <c r="Q36" s="32" t="s">
        <v>436</v>
      </c>
      <c r="R36" s="32"/>
      <c r="S36" s="48" t="s">
        <v>716</v>
      </c>
      <c r="T36" s="102" t="s">
        <v>716</v>
      </c>
      <c r="U36" s="48" t="s">
        <v>67</v>
      </c>
      <c r="V36" s="306" t="s">
        <v>55</v>
      </c>
      <c r="W36" s="158">
        <v>47</v>
      </c>
      <c r="X36" s="652">
        <v>31784</v>
      </c>
      <c r="Y36" s="34">
        <v>40</v>
      </c>
      <c r="Z36" s="34">
        <v>40</v>
      </c>
      <c r="AA36" s="36">
        <v>40</v>
      </c>
      <c r="AB36" s="305" t="s">
        <v>974</v>
      </c>
      <c r="AC36" s="383">
        <v>704</v>
      </c>
      <c r="AD36" s="409">
        <v>587</v>
      </c>
      <c r="AE36" s="107">
        <v>0</v>
      </c>
      <c r="AF36" s="160">
        <v>0</v>
      </c>
      <c r="AG36" s="37">
        <v>78</v>
      </c>
      <c r="AH36" s="34">
        <v>9.6</v>
      </c>
      <c r="AI36" s="34">
        <v>0</v>
      </c>
      <c r="AJ36" s="34">
        <v>0</v>
      </c>
      <c r="AK36" s="34">
        <v>0</v>
      </c>
      <c r="AL36" s="32">
        <v>1959</v>
      </c>
      <c r="AM36" s="35">
        <v>610</v>
      </c>
      <c r="AN36" s="105">
        <v>0</v>
      </c>
      <c r="AO36" s="105">
        <v>610</v>
      </c>
      <c r="AP36" s="105">
        <v>0</v>
      </c>
      <c r="AQ36" s="409">
        <v>0</v>
      </c>
      <c r="AR36" s="107"/>
      <c r="AS36" s="49">
        <v>2009</v>
      </c>
      <c r="AT36" s="35" t="s">
        <v>68</v>
      </c>
      <c r="AU36" s="524">
        <v>0</v>
      </c>
      <c r="AV36" s="536">
        <f>AU36-AW36</f>
        <v>0</v>
      </c>
      <c r="AW36" s="536"/>
      <c r="AX36" s="36" t="s">
        <v>56</v>
      </c>
      <c r="AY36" s="42">
        <v>2</v>
      </c>
      <c r="AZ36" s="48">
        <v>0</v>
      </c>
      <c r="BA36" s="43">
        <v>12</v>
      </c>
      <c r="BB36" s="32">
        <f t="shared" si="5"/>
        <v>12</v>
      </c>
      <c r="BC36" s="43">
        <v>12</v>
      </c>
      <c r="BD36" s="43">
        <v>0</v>
      </c>
      <c r="BE36" s="43">
        <v>20</v>
      </c>
      <c r="BF36" s="43">
        <v>20</v>
      </c>
      <c r="BG36" s="43" t="s">
        <v>56</v>
      </c>
      <c r="BH36" s="43"/>
      <c r="BI36" s="43">
        <v>2</v>
      </c>
      <c r="BJ36" s="133">
        <f t="shared" si="6"/>
        <v>695.9000000000001</v>
      </c>
      <c r="BK36" s="575">
        <f t="shared" si="7"/>
        <v>622.7</v>
      </c>
      <c r="BL36" s="167">
        <v>622.7</v>
      </c>
      <c r="BM36" s="168">
        <v>0</v>
      </c>
      <c r="BN36" s="574">
        <v>768</v>
      </c>
      <c r="BO36" s="44">
        <v>4.6</v>
      </c>
      <c r="BP36" s="51">
        <v>0</v>
      </c>
      <c r="BQ36" s="45">
        <v>68.6</v>
      </c>
      <c r="BR36" s="45">
        <v>0</v>
      </c>
      <c r="BS36" s="46">
        <v>0</v>
      </c>
      <c r="BT36" s="379">
        <f t="shared" si="8"/>
        <v>73.19999999999999</v>
      </c>
      <c r="BU36" s="384">
        <v>72</v>
      </c>
      <c r="BV36" s="385">
        <v>1272</v>
      </c>
      <c r="BW36" s="385"/>
      <c r="BX36" s="386">
        <v>1638</v>
      </c>
      <c r="BY36" s="385">
        <v>781</v>
      </c>
      <c r="BZ36" s="380">
        <v>3763</v>
      </c>
      <c r="CA36" s="570">
        <v>1</v>
      </c>
      <c r="CB36" s="566">
        <v>0</v>
      </c>
      <c r="CC36" s="566">
        <v>0</v>
      </c>
      <c r="CD36" s="571">
        <v>0</v>
      </c>
      <c r="CE36" s="37" t="s">
        <v>58</v>
      </c>
      <c r="CF36" s="34">
        <v>1</v>
      </c>
      <c r="CG36" s="104" t="e">
        <f>#REF!</f>
        <v>#REF!</v>
      </c>
      <c r="CH36" s="674">
        <f t="shared" si="17"/>
        <v>173.97500000000002</v>
      </c>
      <c r="CI36" s="674">
        <f t="shared" si="18"/>
        <v>41.754000000000005</v>
      </c>
      <c r="CJ36" s="33"/>
      <c r="CK36" s="33"/>
      <c r="CL36" s="33"/>
      <c r="CM36" s="36" t="s">
        <v>59</v>
      </c>
      <c r="CN36" s="35" t="s">
        <v>58</v>
      </c>
      <c r="CO36" s="34">
        <v>1</v>
      </c>
      <c r="CP36" s="104" t="e">
        <f>#REF!</f>
        <v>#REF!</v>
      </c>
      <c r="CQ36" s="334">
        <f t="shared" si="9"/>
        <v>4.175400000000001</v>
      </c>
      <c r="CR36" s="334">
        <f t="shared" si="10"/>
        <v>27.836000000000006</v>
      </c>
      <c r="CS36" s="334">
        <f t="shared" si="11"/>
        <v>27.836000000000006</v>
      </c>
      <c r="CT36" s="708"/>
      <c r="CU36" s="708"/>
      <c r="CV36" s="722" t="s">
        <v>1067</v>
      </c>
      <c r="CW36" s="722"/>
      <c r="CX36" s="48" t="s">
        <v>59</v>
      </c>
      <c r="CY36" s="37" t="s">
        <v>60</v>
      </c>
      <c r="CZ36" s="34">
        <v>1</v>
      </c>
      <c r="DA36" s="104" t="e">
        <f>#REF!</f>
        <v>#REF!</v>
      </c>
      <c r="DB36" s="334">
        <f t="shared" si="12"/>
        <v>4.175400000000001</v>
      </c>
      <c r="DC36" s="334">
        <f t="shared" si="13"/>
        <v>27.836000000000006</v>
      </c>
      <c r="DD36" s="334">
        <f t="shared" si="14"/>
        <v>27.836000000000006</v>
      </c>
      <c r="DE36" s="708"/>
      <c r="DF36" s="305" t="s">
        <v>59</v>
      </c>
      <c r="DG36" s="483" t="s">
        <v>60</v>
      </c>
      <c r="DH36" s="43"/>
      <c r="DI36" s="348"/>
      <c r="DJ36" s="675">
        <f t="shared" si="15"/>
        <v>34.79500000000001</v>
      </c>
      <c r="DK36" s="35" t="s">
        <v>64</v>
      </c>
      <c r="DL36" s="34" t="s">
        <v>64</v>
      </c>
      <c r="DM36" s="34">
        <v>0</v>
      </c>
      <c r="DN36" s="108" t="s">
        <v>56</v>
      </c>
      <c r="DO36" s="108" t="s">
        <v>56</v>
      </c>
      <c r="DP36" s="33" t="s">
        <v>73</v>
      </c>
      <c r="DQ36" s="34" t="s">
        <v>60</v>
      </c>
      <c r="DR36" s="563"/>
      <c r="DS36" s="126" t="e">
        <f>#REF!</f>
        <v>#REF!</v>
      </c>
      <c r="DT36" s="272"/>
      <c r="DU36" s="272"/>
      <c r="DV36" s="32">
        <v>1</v>
      </c>
      <c r="DW36" s="32">
        <v>1</v>
      </c>
      <c r="DX36" s="32">
        <v>1</v>
      </c>
      <c r="DY36" s="161"/>
      <c r="DZ36" s="161"/>
      <c r="EA36" s="161"/>
      <c r="EB36" s="161"/>
      <c r="EC36" s="32">
        <v>1</v>
      </c>
      <c r="ED36" s="43"/>
      <c r="EE36" s="43"/>
      <c r="EF36" s="43"/>
      <c r="EG36" s="43" t="e">
        <f aca="true" t="shared" si="19" ref="EG36:EG54">CP36+DA36+DS36</f>
        <v>#REF!</v>
      </c>
      <c r="EH36" s="84"/>
    </row>
    <row r="37" spans="1:138" s="25" customFormat="1" ht="45.75" thickBot="1">
      <c r="A37" s="228">
        <f t="shared" si="16"/>
        <v>34</v>
      </c>
      <c r="B37" s="38" t="s">
        <v>52</v>
      </c>
      <c r="C37" s="39" t="s">
        <v>83</v>
      </c>
      <c r="D37" s="40">
        <v>12</v>
      </c>
      <c r="E37" s="41" t="s">
        <v>811</v>
      </c>
      <c r="F37" s="31" t="s">
        <v>705</v>
      </c>
      <c r="G37" s="40" t="s">
        <v>54</v>
      </c>
      <c r="H37" s="32">
        <v>1955</v>
      </c>
      <c r="I37" s="184" t="s">
        <v>986</v>
      </c>
      <c r="J37" s="32" t="s">
        <v>955</v>
      </c>
      <c r="K37" s="32" t="s">
        <v>812</v>
      </c>
      <c r="L37" s="32" t="s">
        <v>813</v>
      </c>
      <c r="M37" s="49"/>
      <c r="N37" s="49"/>
      <c r="O37" s="48" t="s">
        <v>721</v>
      </c>
      <c r="P37" s="109" t="s">
        <v>493</v>
      </c>
      <c r="Q37" s="32" t="s">
        <v>436</v>
      </c>
      <c r="R37" s="32">
        <v>2018</v>
      </c>
      <c r="S37" s="48" t="s">
        <v>716</v>
      </c>
      <c r="T37" s="102" t="s">
        <v>716</v>
      </c>
      <c r="U37" s="48" t="s">
        <v>67</v>
      </c>
      <c r="V37" s="306" t="s">
        <v>55</v>
      </c>
      <c r="W37" s="158">
        <v>50</v>
      </c>
      <c r="X37" s="652">
        <v>31083</v>
      </c>
      <c r="Y37" s="34">
        <v>50</v>
      </c>
      <c r="Z37" s="34">
        <v>50</v>
      </c>
      <c r="AA37" s="36">
        <v>50</v>
      </c>
      <c r="AB37" s="305" t="s">
        <v>974</v>
      </c>
      <c r="AC37" s="383">
        <v>650</v>
      </c>
      <c r="AD37" s="107">
        <v>650</v>
      </c>
      <c r="AE37" s="107">
        <v>0</v>
      </c>
      <c r="AF37" s="160">
        <v>0</v>
      </c>
      <c r="AG37" s="37">
        <v>90.6</v>
      </c>
      <c r="AH37" s="34"/>
      <c r="AI37" s="34">
        <v>0</v>
      </c>
      <c r="AJ37" s="34">
        <v>0</v>
      </c>
      <c r="AK37" s="34">
        <v>0</v>
      </c>
      <c r="AL37" s="32">
        <v>1955</v>
      </c>
      <c r="AM37" s="35">
        <v>467.1</v>
      </c>
      <c r="AN37" s="105">
        <v>467.1</v>
      </c>
      <c r="AO37" s="105">
        <v>0</v>
      </c>
      <c r="AP37" s="105">
        <v>0</v>
      </c>
      <c r="AQ37" s="409">
        <v>0</v>
      </c>
      <c r="AR37" s="107"/>
      <c r="AS37" s="49">
        <v>2008</v>
      </c>
      <c r="AT37" s="35" t="s">
        <v>57</v>
      </c>
      <c r="AU37" s="524">
        <v>101.4</v>
      </c>
      <c r="AV37" s="536">
        <f>AU37-AW37</f>
        <v>101.4</v>
      </c>
      <c r="AW37" s="536"/>
      <c r="AX37" s="36" t="s">
        <v>56</v>
      </c>
      <c r="AY37" s="42">
        <v>2</v>
      </c>
      <c r="AZ37" s="48">
        <v>0</v>
      </c>
      <c r="BA37" s="43">
        <v>9</v>
      </c>
      <c r="BB37" s="32">
        <f t="shared" si="5"/>
        <v>11</v>
      </c>
      <c r="BC37" s="43">
        <v>9</v>
      </c>
      <c r="BD37" s="43">
        <v>2</v>
      </c>
      <c r="BE37" s="43">
        <v>9</v>
      </c>
      <c r="BF37" s="43">
        <v>11</v>
      </c>
      <c r="BG37" s="43">
        <v>2</v>
      </c>
      <c r="BH37" s="43"/>
      <c r="BI37" s="43">
        <v>2</v>
      </c>
      <c r="BJ37" s="133">
        <f t="shared" si="6"/>
        <v>693.5</v>
      </c>
      <c r="BK37" s="575">
        <f t="shared" si="7"/>
        <v>633.5</v>
      </c>
      <c r="BL37" s="167">
        <v>448.5</v>
      </c>
      <c r="BM37" s="168">
        <v>185</v>
      </c>
      <c r="BN37" s="574">
        <v>467.1</v>
      </c>
      <c r="BO37" s="44">
        <v>4.6</v>
      </c>
      <c r="BP37" s="51">
        <v>0</v>
      </c>
      <c r="BQ37" s="45">
        <v>55.4</v>
      </c>
      <c r="BR37" s="45">
        <v>0</v>
      </c>
      <c r="BS37" s="46">
        <v>0</v>
      </c>
      <c r="BT37" s="379">
        <f t="shared" si="8"/>
        <v>60</v>
      </c>
      <c r="BU37" s="384">
        <v>50</v>
      </c>
      <c r="BV37" s="385">
        <v>83.7</v>
      </c>
      <c r="BW37" s="385"/>
      <c r="BX37" s="386">
        <v>350</v>
      </c>
      <c r="BY37" s="385"/>
      <c r="BZ37" s="380">
        <v>483.7</v>
      </c>
      <c r="CA37" s="570">
        <v>1</v>
      </c>
      <c r="CB37" s="566">
        <v>0</v>
      </c>
      <c r="CC37" s="566">
        <v>0</v>
      </c>
      <c r="CD37" s="571">
        <v>0</v>
      </c>
      <c r="CE37" s="37" t="s">
        <v>58</v>
      </c>
      <c r="CF37" s="34">
        <v>1</v>
      </c>
      <c r="CG37" s="104" t="e">
        <f>#REF!</f>
        <v>#REF!</v>
      </c>
      <c r="CH37" s="674">
        <f t="shared" si="17"/>
        <v>173.375</v>
      </c>
      <c r="CI37" s="674">
        <f t="shared" si="18"/>
        <v>41.61</v>
      </c>
      <c r="CJ37" s="33"/>
      <c r="CK37" s="33"/>
      <c r="CL37" s="33">
        <v>2019</v>
      </c>
      <c r="CM37" s="36" t="s">
        <v>59</v>
      </c>
      <c r="CN37" s="35" t="s">
        <v>58</v>
      </c>
      <c r="CO37" s="34">
        <v>1</v>
      </c>
      <c r="CP37" s="104" t="e">
        <f>#REF!</f>
        <v>#REF!</v>
      </c>
      <c r="CQ37" s="334">
        <f t="shared" si="9"/>
        <v>4.1610000000000005</v>
      </c>
      <c r="CR37" s="334">
        <f t="shared" si="10"/>
        <v>27.740000000000002</v>
      </c>
      <c r="CS37" s="334">
        <f t="shared" si="11"/>
        <v>27.740000000000002</v>
      </c>
      <c r="CT37" s="708">
        <v>2018</v>
      </c>
      <c r="CU37" s="708"/>
      <c r="CV37" s="722" t="s">
        <v>1067</v>
      </c>
      <c r="CW37" s="722"/>
      <c r="CX37" s="48" t="s">
        <v>59</v>
      </c>
      <c r="CY37" s="37" t="s">
        <v>60</v>
      </c>
      <c r="CZ37" s="34">
        <v>1</v>
      </c>
      <c r="DA37" s="104" t="e">
        <f>#REF!</f>
        <v>#REF!</v>
      </c>
      <c r="DB37" s="334">
        <f t="shared" si="12"/>
        <v>4.1610000000000005</v>
      </c>
      <c r="DC37" s="334">
        <f t="shared" si="13"/>
        <v>27.740000000000002</v>
      </c>
      <c r="DD37" s="334">
        <f t="shared" si="14"/>
        <v>27.740000000000002</v>
      </c>
      <c r="DE37" s="708">
        <v>2018</v>
      </c>
      <c r="DF37" s="305" t="s">
        <v>59</v>
      </c>
      <c r="DG37" s="483" t="s">
        <v>60</v>
      </c>
      <c r="DH37" s="43"/>
      <c r="DI37" s="348">
        <v>2019</v>
      </c>
      <c r="DJ37" s="675">
        <f t="shared" si="15"/>
        <v>34.675000000000004</v>
      </c>
      <c r="DK37" s="35" t="s">
        <v>64</v>
      </c>
      <c r="DL37" s="34" t="s">
        <v>64</v>
      </c>
      <c r="DM37" s="34">
        <v>0</v>
      </c>
      <c r="DN37" s="108" t="s">
        <v>56</v>
      </c>
      <c r="DO37" s="108" t="s">
        <v>56</v>
      </c>
      <c r="DP37" s="33" t="s">
        <v>73</v>
      </c>
      <c r="DQ37" s="34" t="s">
        <v>60</v>
      </c>
      <c r="DR37" s="563"/>
      <c r="DS37" s="126" t="e">
        <f>#REF!</f>
        <v>#REF!</v>
      </c>
      <c r="DT37" s="272"/>
      <c r="DU37" s="272">
        <v>2020</v>
      </c>
      <c r="DV37" s="32">
        <v>1</v>
      </c>
      <c r="DW37" s="32">
        <v>1</v>
      </c>
      <c r="DX37" s="32">
        <v>1</v>
      </c>
      <c r="DY37" s="161"/>
      <c r="DZ37" s="161"/>
      <c r="EA37" s="161"/>
      <c r="EB37" s="161"/>
      <c r="EC37" s="32">
        <v>1</v>
      </c>
      <c r="ED37" s="43"/>
      <c r="EE37" s="43"/>
      <c r="EF37" s="43"/>
      <c r="EG37" s="43" t="e">
        <f t="shared" si="19"/>
        <v>#REF!</v>
      </c>
      <c r="EH37" s="84"/>
    </row>
    <row r="38" spans="1:138" s="25" customFormat="1" ht="45.75" thickBot="1">
      <c r="A38" s="228">
        <f t="shared" si="16"/>
        <v>35</v>
      </c>
      <c r="B38" s="38" t="s">
        <v>52</v>
      </c>
      <c r="C38" s="39" t="s">
        <v>83</v>
      </c>
      <c r="D38" s="40">
        <v>15</v>
      </c>
      <c r="E38" s="41" t="s">
        <v>814</v>
      </c>
      <c r="F38" s="47" t="s">
        <v>705</v>
      </c>
      <c r="G38" s="40" t="s">
        <v>54</v>
      </c>
      <c r="H38" s="32">
        <v>1956</v>
      </c>
      <c r="I38" s="184" t="s">
        <v>986</v>
      </c>
      <c r="J38" s="32" t="s">
        <v>956</v>
      </c>
      <c r="K38" s="32" t="s">
        <v>815</v>
      </c>
      <c r="L38" s="32" t="s">
        <v>816</v>
      </c>
      <c r="M38" s="49"/>
      <c r="N38" s="49"/>
      <c r="O38" s="48" t="s">
        <v>721</v>
      </c>
      <c r="P38" s="109" t="s">
        <v>493</v>
      </c>
      <c r="Q38" s="588" t="s">
        <v>497</v>
      </c>
      <c r="R38" s="588">
        <v>2019</v>
      </c>
      <c r="S38" s="109" t="s">
        <v>975</v>
      </c>
      <c r="T38" s="48" t="s">
        <v>716</v>
      </c>
      <c r="U38" s="48" t="s">
        <v>708</v>
      </c>
      <c r="V38" s="306" t="s">
        <v>55</v>
      </c>
      <c r="W38" s="158">
        <v>40</v>
      </c>
      <c r="X38" s="652">
        <v>39340</v>
      </c>
      <c r="Y38" s="34">
        <v>40</v>
      </c>
      <c r="Z38" s="34">
        <v>40</v>
      </c>
      <c r="AA38" s="36">
        <v>40</v>
      </c>
      <c r="AB38" s="734" t="s">
        <v>1076</v>
      </c>
      <c r="AC38" s="383">
        <v>934.4</v>
      </c>
      <c r="AD38" s="107">
        <v>934.4</v>
      </c>
      <c r="AE38" s="107">
        <v>0</v>
      </c>
      <c r="AF38" s="160">
        <v>0</v>
      </c>
      <c r="AG38" s="37">
        <v>73.9</v>
      </c>
      <c r="AH38" s="34">
        <v>3.6</v>
      </c>
      <c r="AI38" s="34">
        <v>0</v>
      </c>
      <c r="AJ38" s="34">
        <v>0</v>
      </c>
      <c r="AK38" s="34">
        <v>0</v>
      </c>
      <c r="AL38" s="32">
        <v>2020</v>
      </c>
      <c r="AM38" s="35">
        <v>324.5</v>
      </c>
      <c r="AN38" s="105">
        <v>324.5</v>
      </c>
      <c r="AO38" s="105">
        <v>0</v>
      </c>
      <c r="AP38" s="105">
        <v>0</v>
      </c>
      <c r="AQ38" s="409">
        <v>0</v>
      </c>
      <c r="AR38" s="698" t="s">
        <v>1063</v>
      </c>
      <c r="AS38" s="49">
        <v>2018</v>
      </c>
      <c r="AT38" s="35" t="s">
        <v>57</v>
      </c>
      <c r="AU38" s="524">
        <v>84.2</v>
      </c>
      <c r="AV38" s="536">
        <f>AU38-AW38</f>
        <v>84.2</v>
      </c>
      <c r="AW38" s="536"/>
      <c r="AX38" s="36">
        <v>2019</v>
      </c>
      <c r="AY38" s="42">
        <v>1</v>
      </c>
      <c r="AZ38" s="48">
        <v>0</v>
      </c>
      <c r="BA38" s="43">
        <v>6</v>
      </c>
      <c r="BB38" s="32">
        <f t="shared" si="5"/>
        <v>7</v>
      </c>
      <c r="BC38" s="43">
        <v>7</v>
      </c>
      <c r="BD38" s="43">
        <v>0</v>
      </c>
      <c r="BE38" s="43">
        <v>22</v>
      </c>
      <c r="BF38" s="43">
        <v>19</v>
      </c>
      <c r="BG38" s="43">
        <v>2</v>
      </c>
      <c r="BH38" s="43"/>
      <c r="BI38" s="43">
        <v>2</v>
      </c>
      <c r="BJ38" s="133">
        <f t="shared" si="6"/>
        <v>470.9</v>
      </c>
      <c r="BK38" s="575">
        <f t="shared" si="7"/>
        <v>438.5</v>
      </c>
      <c r="BL38" s="167">
        <v>438.5</v>
      </c>
      <c r="BM38" s="168">
        <v>0</v>
      </c>
      <c r="BN38" s="574">
        <v>324.5</v>
      </c>
      <c r="BO38" s="44">
        <v>2.8</v>
      </c>
      <c r="BP38" s="51">
        <v>0</v>
      </c>
      <c r="BQ38" s="45">
        <v>29.6</v>
      </c>
      <c r="BR38" s="45">
        <v>0</v>
      </c>
      <c r="BS38" s="46">
        <v>0</v>
      </c>
      <c r="BT38" s="379">
        <f t="shared" si="8"/>
        <v>32.4</v>
      </c>
      <c r="BU38" s="384">
        <v>42</v>
      </c>
      <c r="BV38" s="385">
        <v>48</v>
      </c>
      <c r="BW38" s="385"/>
      <c r="BX38" s="386">
        <v>325</v>
      </c>
      <c r="BY38" s="385">
        <v>168</v>
      </c>
      <c r="BZ38" s="380">
        <v>583</v>
      </c>
      <c r="CA38" s="570">
        <v>1</v>
      </c>
      <c r="CB38" s="566">
        <v>0</v>
      </c>
      <c r="CC38" s="566">
        <v>0</v>
      </c>
      <c r="CD38" s="571">
        <v>0</v>
      </c>
      <c r="CE38" s="37" t="s">
        <v>58</v>
      </c>
      <c r="CF38" s="34">
        <v>1</v>
      </c>
      <c r="CG38" s="104" t="e">
        <f>#REF!</f>
        <v>#REF!</v>
      </c>
      <c r="CH38" s="674">
        <f t="shared" si="17"/>
        <v>117.725</v>
      </c>
      <c r="CI38" s="674">
        <f t="shared" si="18"/>
        <v>28.253999999999998</v>
      </c>
      <c r="CJ38" s="33"/>
      <c r="CK38" s="33"/>
      <c r="CL38" s="33">
        <v>2020</v>
      </c>
      <c r="CM38" s="36" t="s">
        <v>59</v>
      </c>
      <c r="CN38" s="35" t="s">
        <v>58</v>
      </c>
      <c r="CO38" s="34">
        <v>1</v>
      </c>
      <c r="CP38" s="104" t="e">
        <f>#REF!</f>
        <v>#REF!</v>
      </c>
      <c r="CQ38" s="334">
        <f t="shared" si="9"/>
        <v>2.8254</v>
      </c>
      <c r="CR38" s="334">
        <f t="shared" si="10"/>
        <v>18.836</v>
      </c>
      <c r="CS38" s="334">
        <f t="shared" si="11"/>
        <v>18.836</v>
      </c>
      <c r="CT38" s="708">
        <v>2020</v>
      </c>
      <c r="CU38" s="708"/>
      <c r="CV38" s="722" t="s">
        <v>1067</v>
      </c>
      <c r="CW38" s="722"/>
      <c r="CX38" s="48" t="s">
        <v>59</v>
      </c>
      <c r="CY38" s="37" t="s">
        <v>60</v>
      </c>
      <c r="CZ38" s="34">
        <v>1</v>
      </c>
      <c r="DA38" s="104" t="e">
        <f>#REF!</f>
        <v>#REF!</v>
      </c>
      <c r="DB38" s="334">
        <f t="shared" si="12"/>
        <v>2.8254</v>
      </c>
      <c r="DC38" s="334">
        <f t="shared" si="13"/>
        <v>18.836</v>
      </c>
      <c r="DD38" s="334">
        <f t="shared" si="14"/>
        <v>18.836</v>
      </c>
      <c r="DE38" s="708">
        <v>2020</v>
      </c>
      <c r="DF38" s="305" t="s">
        <v>59</v>
      </c>
      <c r="DG38" s="483" t="s">
        <v>60</v>
      </c>
      <c r="DH38" s="43"/>
      <c r="DI38" s="348">
        <v>2020</v>
      </c>
      <c r="DJ38" s="675">
        <f t="shared" si="15"/>
        <v>23.545</v>
      </c>
      <c r="DK38" s="35" t="s">
        <v>64</v>
      </c>
      <c r="DL38" s="34" t="s">
        <v>64</v>
      </c>
      <c r="DM38" s="34">
        <v>0</v>
      </c>
      <c r="DN38" s="108" t="s">
        <v>56</v>
      </c>
      <c r="DO38" s="108" t="s">
        <v>56</v>
      </c>
      <c r="DP38" s="33" t="s">
        <v>73</v>
      </c>
      <c r="DQ38" s="34" t="s">
        <v>60</v>
      </c>
      <c r="DR38" s="563"/>
      <c r="DS38" s="126" t="e">
        <f>#REF!</f>
        <v>#REF!</v>
      </c>
      <c r="DT38" s="272">
        <v>1</v>
      </c>
      <c r="DU38" s="272">
        <v>2018</v>
      </c>
      <c r="DV38" s="32">
        <v>1</v>
      </c>
      <c r="DW38" s="32">
        <v>1</v>
      </c>
      <c r="DX38" s="32">
        <v>1</v>
      </c>
      <c r="DY38" s="161"/>
      <c r="DZ38" s="161"/>
      <c r="EA38" s="161"/>
      <c r="EB38" s="161"/>
      <c r="EC38" s="32">
        <v>1</v>
      </c>
      <c r="ED38" s="43"/>
      <c r="EE38" s="43"/>
      <c r="EF38" s="43"/>
      <c r="EG38" s="43" t="e">
        <f t="shared" si="19"/>
        <v>#REF!</v>
      </c>
      <c r="EH38" s="84"/>
    </row>
    <row r="39" spans="1:138" s="52" customFormat="1" ht="45.75" thickBot="1">
      <c r="A39" s="228">
        <f t="shared" si="16"/>
        <v>36</v>
      </c>
      <c r="B39" s="38" t="s">
        <v>52</v>
      </c>
      <c r="C39" s="39" t="s">
        <v>83</v>
      </c>
      <c r="D39" s="40">
        <v>22</v>
      </c>
      <c r="E39" s="41" t="s">
        <v>817</v>
      </c>
      <c r="F39" s="31" t="s">
        <v>705</v>
      </c>
      <c r="G39" s="40" t="s">
        <v>54</v>
      </c>
      <c r="H39" s="32">
        <v>1954</v>
      </c>
      <c r="I39" s="184" t="s">
        <v>986</v>
      </c>
      <c r="J39" s="32" t="s">
        <v>957</v>
      </c>
      <c r="K39" s="32" t="s">
        <v>927</v>
      </c>
      <c r="L39" s="32" t="s">
        <v>818</v>
      </c>
      <c r="M39" s="32"/>
      <c r="N39" s="32"/>
      <c r="O39" s="48" t="s">
        <v>721</v>
      </c>
      <c r="P39" s="109" t="s">
        <v>493</v>
      </c>
      <c r="Q39" s="588" t="s">
        <v>497</v>
      </c>
      <c r="R39" s="588">
        <v>2019</v>
      </c>
      <c r="S39" s="109" t="s">
        <v>975</v>
      </c>
      <c r="T39" s="102" t="s">
        <v>716</v>
      </c>
      <c r="U39" s="48" t="s">
        <v>67</v>
      </c>
      <c r="V39" s="306" t="s">
        <v>67</v>
      </c>
      <c r="W39" s="158">
        <v>44</v>
      </c>
      <c r="X39" s="652">
        <v>40194</v>
      </c>
      <c r="Y39" s="34">
        <v>44</v>
      </c>
      <c r="Z39" s="34">
        <v>44</v>
      </c>
      <c r="AA39" s="36">
        <v>40</v>
      </c>
      <c r="AB39" s="305" t="s">
        <v>974</v>
      </c>
      <c r="AC39" s="383">
        <v>790.3</v>
      </c>
      <c r="AD39" s="409">
        <v>659.2</v>
      </c>
      <c r="AE39" s="107">
        <v>0</v>
      </c>
      <c r="AF39" s="160">
        <v>0</v>
      </c>
      <c r="AG39" s="37">
        <v>84.1</v>
      </c>
      <c r="AH39" s="34">
        <v>3.64</v>
      </c>
      <c r="AI39" s="34">
        <v>0</v>
      </c>
      <c r="AJ39" s="34">
        <v>0</v>
      </c>
      <c r="AK39" s="34">
        <v>0</v>
      </c>
      <c r="AL39" s="32">
        <v>2008</v>
      </c>
      <c r="AM39" s="35">
        <v>567.5</v>
      </c>
      <c r="AN39" s="105">
        <v>0</v>
      </c>
      <c r="AO39" s="105">
        <v>567.5</v>
      </c>
      <c r="AP39" s="105">
        <v>0</v>
      </c>
      <c r="AQ39" s="409">
        <v>0</v>
      </c>
      <c r="AR39" s="107"/>
      <c r="AS39" s="49">
        <v>2010</v>
      </c>
      <c r="AT39" s="35" t="s">
        <v>68</v>
      </c>
      <c r="AU39" s="524" t="s">
        <v>56</v>
      </c>
      <c r="AV39" s="536"/>
      <c r="AW39" s="536"/>
      <c r="AX39" s="36" t="s">
        <v>56</v>
      </c>
      <c r="AY39" s="42">
        <v>2</v>
      </c>
      <c r="AZ39" s="48">
        <v>0</v>
      </c>
      <c r="BA39" s="43">
        <v>11</v>
      </c>
      <c r="BB39" s="32">
        <f t="shared" si="5"/>
        <v>12</v>
      </c>
      <c r="BC39" s="43">
        <v>10</v>
      </c>
      <c r="BD39" s="43">
        <v>2</v>
      </c>
      <c r="BE39" s="43">
        <v>24</v>
      </c>
      <c r="BF39" s="43">
        <v>24</v>
      </c>
      <c r="BG39" s="43">
        <v>6</v>
      </c>
      <c r="BH39" s="43"/>
      <c r="BI39" s="43">
        <v>2</v>
      </c>
      <c r="BJ39" s="133">
        <f t="shared" si="6"/>
        <v>845.8</v>
      </c>
      <c r="BK39" s="575">
        <f t="shared" si="7"/>
        <v>793.5</v>
      </c>
      <c r="BL39" s="167">
        <v>647.2</v>
      </c>
      <c r="BM39" s="168">
        <v>146.3</v>
      </c>
      <c r="BN39" s="574">
        <v>569</v>
      </c>
      <c r="BO39" s="44">
        <v>5</v>
      </c>
      <c r="BP39" s="51">
        <v>0</v>
      </c>
      <c r="BQ39" s="45">
        <v>47.3</v>
      </c>
      <c r="BR39" s="45">
        <v>0</v>
      </c>
      <c r="BS39" s="46">
        <v>0</v>
      </c>
      <c r="BT39" s="379">
        <f t="shared" si="8"/>
        <v>52.3</v>
      </c>
      <c r="BU39" s="384">
        <v>18</v>
      </c>
      <c r="BV39" s="385">
        <v>194</v>
      </c>
      <c r="BW39" s="385"/>
      <c r="BX39" s="386">
        <v>155</v>
      </c>
      <c r="BY39" s="385">
        <v>340</v>
      </c>
      <c r="BZ39" s="380">
        <v>707</v>
      </c>
      <c r="CA39" s="570">
        <v>1</v>
      </c>
      <c r="CB39" s="566">
        <v>0</v>
      </c>
      <c r="CC39" s="566">
        <v>0</v>
      </c>
      <c r="CD39" s="571">
        <v>0</v>
      </c>
      <c r="CE39" s="37" t="s">
        <v>58</v>
      </c>
      <c r="CF39" s="34">
        <v>1</v>
      </c>
      <c r="CG39" s="104" t="e">
        <f>#REF!</f>
        <v>#REF!</v>
      </c>
      <c r="CH39" s="674">
        <f t="shared" si="17"/>
        <v>211.45</v>
      </c>
      <c r="CI39" s="674">
        <f t="shared" si="18"/>
        <v>50.748</v>
      </c>
      <c r="CJ39" s="33" t="s">
        <v>1008</v>
      </c>
      <c r="CK39" s="108">
        <v>2016</v>
      </c>
      <c r="CL39" s="108"/>
      <c r="CM39" s="36" t="s">
        <v>62</v>
      </c>
      <c r="CN39" s="35" t="s">
        <v>58</v>
      </c>
      <c r="CO39" s="34">
        <v>1</v>
      </c>
      <c r="CP39" s="104" t="e">
        <f>#REF!</f>
        <v>#REF!</v>
      </c>
      <c r="CQ39" s="334">
        <f t="shared" si="9"/>
        <v>5.0748</v>
      </c>
      <c r="CR39" s="334">
        <f t="shared" si="10"/>
        <v>33.832</v>
      </c>
      <c r="CS39" s="334">
        <f t="shared" si="11"/>
        <v>33.832</v>
      </c>
      <c r="CT39" s="708"/>
      <c r="CU39" s="708"/>
      <c r="CV39" s="722" t="s">
        <v>1067</v>
      </c>
      <c r="CW39" s="722"/>
      <c r="CX39" s="48" t="s">
        <v>70</v>
      </c>
      <c r="CY39" s="37" t="s">
        <v>60</v>
      </c>
      <c r="CZ39" s="34">
        <v>1</v>
      </c>
      <c r="DA39" s="104" t="e">
        <f>#REF!</f>
        <v>#REF!</v>
      </c>
      <c r="DB39" s="334">
        <f t="shared" si="12"/>
        <v>5.0748</v>
      </c>
      <c r="DC39" s="334">
        <f t="shared" si="13"/>
        <v>33.832</v>
      </c>
      <c r="DD39" s="334">
        <f t="shared" si="14"/>
        <v>33.832</v>
      </c>
      <c r="DE39" s="708"/>
      <c r="DF39" s="305" t="s">
        <v>59</v>
      </c>
      <c r="DG39" s="485" t="s">
        <v>60</v>
      </c>
      <c r="DH39" s="32"/>
      <c r="DI39" s="705"/>
      <c r="DJ39" s="675">
        <f t="shared" si="15"/>
        <v>42.29</v>
      </c>
      <c r="DK39" s="35" t="s">
        <v>64</v>
      </c>
      <c r="DL39" s="34" t="s">
        <v>64</v>
      </c>
      <c r="DM39" s="34">
        <v>0</v>
      </c>
      <c r="DN39" s="108" t="s">
        <v>56</v>
      </c>
      <c r="DO39" s="108" t="s">
        <v>56</v>
      </c>
      <c r="DP39" s="33" t="s">
        <v>73</v>
      </c>
      <c r="DQ39" s="34" t="s">
        <v>60</v>
      </c>
      <c r="DR39" s="32" t="s">
        <v>878</v>
      </c>
      <c r="DS39" s="126" t="e">
        <f>#REF!</f>
        <v>#REF!</v>
      </c>
      <c r="DT39" s="171"/>
      <c r="DU39" s="171">
        <v>2020</v>
      </c>
      <c r="DV39" s="32">
        <v>1</v>
      </c>
      <c r="DW39" s="32">
        <v>1</v>
      </c>
      <c r="DX39" s="32">
        <v>1</v>
      </c>
      <c r="DY39" s="161"/>
      <c r="DZ39" s="161"/>
      <c r="EA39" s="161"/>
      <c r="EB39" s="161"/>
      <c r="EC39" s="32">
        <v>1</v>
      </c>
      <c r="ED39" s="32"/>
      <c r="EE39" s="32"/>
      <c r="EF39" s="32"/>
      <c r="EG39" s="43" t="e">
        <f t="shared" si="19"/>
        <v>#REF!</v>
      </c>
      <c r="EH39" s="39"/>
    </row>
    <row r="40" spans="1:138" s="25" customFormat="1" ht="45.75" thickBot="1">
      <c r="A40" s="228">
        <f t="shared" si="16"/>
        <v>37</v>
      </c>
      <c r="B40" s="38" t="s">
        <v>52</v>
      </c>
      <c r="C40" s="39" t="s">
        <v>83</v>
      </c>
      <c r="D40" s="40">
        <v>24</v>
      </c>
      <c r="E40" s="41" t="s">
        <v>819</v>
      </c>
      <c r="F40" s="31" t="s">
        <v>705</v>
      </c>
      <c r="G40" s="40" t="s">
        <v>54</v>
      </c>
      <c r="H40" s="32">
        <v>1954</v>
      </c>
      <c r="I40" s="184" t="s">
        <v>986</v>
      </c>
      <c r="J40" s="32" t="s">
        <v>958</v>
      </c>
      <c r="K40" s="32" t="s">
        <v>820</v>
      </c>
      <c r="L40" s="32" t="s">
        <v>821</v>
      </c>
      <c r="M40" s="49"/>
      <c r="N40" s="49"/>
      <c r="O40" s="48" t="s">
        <v>775</v>
      </c>
      <c r="P40" s="109" t="s">
        <v>493</v>
      </c>
      <c r="Q40" s="588" t="s">
        <v>497</v>
      </c>
      <c r="R40" s="588">
        <v>2019</v>
      </c>
      <c r="S40" s="109" t="s">
        <v>975</v>
      </c>
      <c r="T40" s="102" t="s">
        <v>716</v>
      </c>
      <c r="U40" s="48" t="s">
        <v>67</v>
      </c>
      <c r="V40" s="306" t="s">
        <v>55</v>
      </c>
      <c r="W40" s="158">
        <v>47</v>
      </c>
      <c r="X40" s="652">
        <v>31089</v>
      </c>
      <c r="Y40" s="34">
        <v>47</v>
      </c>
      <c r="Z40" s="34">
        <v>45</v>
      </c>
      <c r="AA40" s="36">
        <v>40</v>
      </c>
      <c r="AB40" s="305" t="s">
        <v>974</v>
      </c>
      <c r="AC40" s="383">
        <v>778.4</v>
      </c>
      <c r="AD40" s="409">
        <v>659.2</v>
      </c>
      <c r="AE40" s="107">
        <v>0</v>
      </c>
      <c r="AF40" s="160">
        <v>0</v>
      </c>
      <c r="AG40" s="37">
        <v>113.5</v>
      </c>
      <c r="AH40" s="34">
        <v>3.64</v>
      </c>
      <c r="AI40" s="34">
        <v>0</v>
      </c>
      <c r="AJ40" s="34">
        <v>0</v>
      </c>
      <c r="AK40" s="34">
        <v>0</v>
      </c>
      <c r="AL40" s="32">
        <v>2018</v>
      </c>
      <c r="AM40" s="35">
        <v>574.2</v>
      </c>
      <c r="AN40" s="105">
        <v>0</v>
      </c>
      <c r="AO40" s="105">
        <v>574.2</v>
      </c>
      <c r="AP40" s="105">
        <v>0</v>
      </c>
      <c r="AQ40" s="409">
        <v>0</v>
      </c>
      <c r="AR40" s="107"/>
      <c r="AS40" s="49">
        <v>2010</v>
      </c>
      <c r="AT40" s="35" t="s">
        <v>68</v>
      </c>
      <c r="AU40" s="524" t="s">
        <v>56</v>
      </c>
      <c r="AV40" s="536"/>
      <c r="AW40" s="536"/>
      <c r="AX40" s="36" t="s">
        <v>56</v>
      </c>
      <c r="AY40" s="42">
        <v>2</v>
      </c>
      <c r="AZ40" s="48">
        <v>0</v>
      </c>
      <c r="BA40" s="43">
        <v>12</v>
      </c>
      <c r="BB40" s="32">
        <f t="shared" si="5"/>
        <v>12</v>
      </c>
      <c r="BC40" s="43">
        <v>12</v>
      </c>
      <c r="BD40" s="43">
        <v>0</v>
      </c>
      <c r="BE40" s="43">
        <v>25</v>
      </c>
      <c r="BF40" s="43">
        <v>27</v>
      </c>
      <c r="BG40" s="43">
        <v>6</v>
      </c>
      <c r="BH40" s="43"/>
      <c r="BI40" s="43">
        <v>2</v>
      </c>
      <c r="BJ40" s="133">
        <f t="shared" si="6"/>
        <v>829.8000000000001</v>
      </c>
      <c r="BK40" s="575">
        <f t="shared" si="7"/>
        <v>776.6</v>
      </c>
      <c r="BL40" s="167">
        <v>776.6</v>
      </c>
      <c r="BM40" s="168">
        <v>0</v>
      </c>
      <c r="BN40" s="574">
        <v>569</v>
      </c>
      <c r="BO40" s="44">
        <v>4.8</v>
      </c>
      <c r="BP40" s="51">
        <v>0</v>
      </c>
      <c r="BQ40" s="45">
        <v>48.4</v>
      </c>
      <c r="BR40" s="45">
        <v>0</v>
      </c>
      <c r="BS40" s="46">
        <v>0</v>
      </c>
      <c r="BT40" s="379">
        <f t="shared" si="8"/>
        <v>53.199999999999996</v>
      </c>
      <c r="BU40" s="384">
        <v>18</v>
      </c>
      <c r="BV40" s="385">
        <v>120</v>
      </c>
      <c r="BW40" s="385"/>
      <c r="BX40" s="386">
        <v>210</v>
      </c>
      <c r="BY40" s="385">
        <v>340</v>
      </c>
      <c r="BZ40" s="380">
        <v>688</v>
      </c>
      <c r="CA40" s="570">
        <v>1</v>
      </c>
      <c r="CB40" s="566">
        <v>0</v>
      </c>
      <c r="CC40" s="566">
        <v>0</v>
      </c>
      <c r="CD40" s="571">
        <v>0</v>
      </c>
      <c r="CE40" s="37" t="s">
        <v>58</v>
      </c>
      <c r="CF40" s="34">
        <v>1</v>
      </c>
      <c r="CG40" s="104" t="e">
        <f>#REF!</f>
        <v>#REF!</v>
      </c>
      <c r="CH40" s="674">
        <f t="shared" si="17"/>
        <v>207.45000000000002</v>
      </c>
      <c r="CI40" s="674">
        <f t="shared" si="18"/>
        <v>49.788000000000004</v>
      </c>
      <c r="CJ40" s="33" t="s">
        <v>1007</v>
      </c>
      <c r="CK40" s="108">
        <v>2016</v>
      </c>
      <c r="CL40" s="108"/>
      <c r="CM40" s="36" t="s">
        <v>62</v>
      </c>
      <c r="CN40" s="35" t="s">
        <v>58</v>
      </c>
      <c r="CO40" s="34">
        <v>1</v>
      </c>
      <c r="CP40" s="104" t="e">
        <f>#REF!</f>
        <v>#REF!</v>
      </c>
      <c r="CQ40" s="334">
        <f t="shared" si="9"/>
        <v>4.978800000000001</v>
      </c>
      <c r="CR40" s="334">
        <f t="shared" si="10"/>
        <v>33.192</v>
      </c>
      <c r="CS40" s="334">
        <f t="shared" si="11"/>
        <v>33.192</v>
      </c>
      <c r="CT40" s="708">
        <v>2021</v>
      </c>
      <c r="CU40" s="708"/>
      <c r="CV40" s="722" t="s">
        <v>1067</v>
      </c>
      <c r="CW40" s="722"/>
      <c r="CX40" s="48" t="s">
        <v>70</v>
      </c>
      <c r="CY40" s="37" t="s">
        <v>60</v>
      </c>
      <c r="CZ40" s="34">
        <v>1</v>
      </c>
      <c r="DA40" s="104" t="e">
        <f>#REF!</f>
        <v>#REF!</v>
      </c>
      <c r="DB40" s="334">
        <f t="shared" si="12"/>
        <v>4.978800000000001</v>
      </c>
      <c r="DC40" s="334">
        <f t="shared" si="13"/>
        <v>33.192</v>
      </c>
      <c r="DD40" s="334">
        <f t="shared" si="14"/>
        <v>33.192</v>
      </c>
      <c r="DE40" s="708">
        <v>2021</v>
      </c>
      <c r="DF40" s="305" t="s">
        <v>59</v>
      </c>
      <c r="DG40" s="483" t="s">
        <v>60</v>
      </c>
      <c r="DH40" s="43"/>
      <c r="DI40" s="348">
        <v>2021</v>
      </c>
      <c r="DJ40" s="675">
        <f t="shared" si="15"/>
        <v>41.49000000000001</v>
      </c>
      <c r="DK40" s="35" t="s">
        <v>64</v>
      </c>
      <c r="DL40" s="34" t="s">
        <v>64</v>
      </c>
      <c r="DM40" s="34">
        <v>0</v>
      </c>
      <c r="DN40" s="108" t="s">
        <v>56</v>
      </c>
      <c r="DO40" s="108" t="s">
        <v>56</v>
      </c>
      <c r="DP40" s="33" t="s">
        <v>73</v>
      </c>
      <c r="DQ40" s="34" t="s">
        <v>60</v>
      </c>
      <c r="DR40" s="32" t="s">
        <v>878</v>
      </c>
      <c r="DS40" s="126" t="e">
        <f>#REF!</f>
        <v>#REF!</v>
      </c>
      <c r="DT40" s="272">
        <v>1</v>
      </c>
      <c r="DU40" s="272">
        <v>2018</v>
      </c>
      <c r="DV40" s="32">
        <v>1</v>
      </c>
      <c r="DW40" s="32">
        <v>1</v>
      </c>
      <c r="DX40" s="32">
        <v>1</v>
      </c>
      <c r="DY40" s="161"/>
      <c r="DZ40" s="161"/>
      <c r="EA40" s="161"/>
      <c r="EB40" s="161"/>
      <c r="EC40" s="32">
        <v>1</v>
      </c>
      <c r="ED40" s="43"/>
      <c r="EE40" s="43"/>
      <c r="EF40" s="43"/>
      <c r="EG40" s="43" t="e">
        <f t="shared" si="19"/>
        <v>#REF!</v>
      </c>
      <c r="EH40" s="84"/>
    </row>
    <row r="41" spans="1:138" s="25" customFormat="1" ht="45.75" thickBot="1">
      <c r="A41" s="228">
        <f t="shared" si="16"/>
        <v>38</v>
      </c>
      <c r="B41" s="38" t="s">
        <v>52</v>
      </c>
      <c r="C41" s="39" t="s">
        <v>83</v>
      </c>
      <c r="D41" s="40" t="s">
        <v>822</v>
      </c>
      <c r="E41" s="41" t="s">
        <v>823</v>
      </c>
      <c r="F41" s="47" t="s">
        <v>705</v>
      </c>
      <c r="G41" s="40" t="s">
        <v>54</v>
      </c>
      <c r="H41" s="32">
        <v>1965</v>
      </c>
      <c r="I41" s="184" t="s">
        <v>986</v>
      </c>
      <c r="J41" s="125" t="s">
        <v>959</v>
      </c>
      <c r="K41" s="125" t="s">
        <v>824</v>
      </c>
      <c r="L41" s="125" t="s">
        <v>825</v>
      </c>
      <c r="M41" s="125" t="s">
        <v>826</v>
      </c>
      <c r="N41" s="125">
        <v>1050</v>
      </c>
      <c r="O41" s="48" t="s">
        <v>775</v>
      </c>
      <c r="P41" s="109" t="s">
        <v>493</v>
      </c>
      <c r="Q41" s="588" t="s">
        <v>497</v>
      </c>
      <c r="R41" s="588"/>
      <c r="S41" s="109" t="s">
        <v>975</v>
      </c>
      <c r="T41" s="48" t="s">
        <v>716</v>
      </c>
      <c r="U41" s="48" t="s">
        <v>708</v>
      </c>
      <c r="V41" s="306" t="s">
        <v>55</v>
      </c>
      <c r="W41" s="654">
        <v>30</v>
      </c>
      <c r="X41" s="655">
        <v>38978</v>
      </c>
      <c r="Y41" s="106">
        <v>35</v>
      </c>
      <c r="Z41" s="106">
        <v>30</v>
      </c>
      <c r="AA41" s="309">
        <v>30</v>
      </c>
      <c r="AB41" s="141" t="s">
        <v>973</v>
      </c>
      <c r="AC41" s="417">
        <v>750.8</v>
      </c>
      <c r="AD41" s="418">
        <v>0</v>
      </c>
      <c r="AE41" s="107">
        <v>750.8</v>
      </c>
      <c r="AF41" s="160">
        <v>0</v>
      </c>
      <c r="AG41" s="106">
        <v>557.3</v>
      </c>
      <c r="AH41" s="106">
        <v>16.4</v>
      </c>
      <c r="AI41" s="34">
        <v>0</v>
      </c>
      <c r="AJ41" s="34">
        <v>0</v>
      </c>
      <c r="AK41" s="34">
        <v>0</v>
      </c>
      <c r="AL41" s="32">
        <v>1965</v>
      </c>
      <c r="AM41" s="411">
        <v>619.2</v>
      </c>
      <c r="AN41" s="105">
        <v>619.2</v>
      </c>
      <c r="AO41" s="408">
        <v>0</v>
      </c>
      <c r="AP41" s="408">
        <v>0</v>
      </c>
      <c r="AQ41" s="418">
        <v>0</v>
      </c>
      <c r="AR41" s="107"/>
      <c r="AS41" s="49">
        <v>1965</v>
      </c>
      <c r="AT41" s="411" t="s">
        <v>68</v>
      </c>
      <c r="AU41" s="527" t="s">
        <v>56</v>
      </c>
      <c r="AV41" s="539"/>
      <c r="AW41" s="539"/>
      <c r="AX41" s="309" t="s">
        <v>56</v>
      </c>
      <c r="AY41" s="42">
        <v>2</v>
      </c>
      <c r="AZ41" s="48">
        <v>0</v>
      </c>
      <c r="BA41" s="43">
        <v>14</v>
      </c>
      <c r="BB41" s="32">
        <f t="shared" si="5"/>
        <v>14</v>
      </c>
      <c r="BC41" s="43">
        <v>14</v>
      </c>
      <c r="BD41" s="43">
        <v>0</v>
      </c>
      <c r="BE41" s="43">
        <v>37</v>
      </c>
      <c r="BF41" s="43">
        <v>37</v>
      </c>
      <c r="BG41" s="43">
        <v>4</v>
      </c>
      <c r="BH41" s="43"/>
      <c r="BI41" s="43">
        <v>2</v>
      </c>
      <c r="BJ41" s="133">
        <f t="shared" si="6"/>
        <v>872.3000000000001</v>
      </c>
      <c r="BK41" s="575">
        <f t="shared" si="7"/>
        <v>820.2</v>
      </c>
      <c r="BL41" s="167">
        <v>820.2</v>
      </c>
      <c r="BM41" s="168">
        <v>0</v>
      </c>
      <c r="BN41" s="574">
        <v>533.7</v>
      </c>
      <c r="BO41" s="44">
        <v>2.5</v>
      </c>
      <c r="BP41" s="51">
        <v>0</v>
      </c>
      <c r="BQ41" s="45">
        <v>49.6</v>
      </c>
      <c r="BR41" s="45">
        <v>0</v>
      </c>
      <c r="BS41" s="46">
        <v>0</v>
      </c>
      <c r="BT41" s="379">
        <f t="shared" si="8"/>
        <v>52.1</v>
      </c>
      <c r="BU41" s="384">
        <v>42</v>
      </c>
      <c r="BV41" s="385">
        <v>220</v>
      </c>
      <c r="BW41" s="385"/>
      <c r="BX41" s="386">
        <v>68</v>
      </c>
      <c r="BY41" s="385">
        <v>1210</v>
      </c>
      <c r="BZ41" s="380">
        <v>1540</v>
      </c>
      <c r="CA41" s="570">
        <v>1</v>
      </c>
      <c r="CB41" s="566">
        <v>0</v>
      </c>
      <c r="CC41" s="566">
        <v>0</v>
      </c>
      <c r="CD41" s="571">
        <v>0</v>
      </c>
      <c r="CE41" s="37" t="s">
        <v>58</v>
      </c>
      <c r="CF41" s="34">
        <v>1</v>
      </c>
      <c r="CG41" s="104" t="e">
        <f>#REF!</f>
        <v>#REF!</v>
      </c>
      <c r="CH41" s="674">
        <f t="shared" si="17"/>
        <v>218.07500000000002</v>
      </c>
      <c r="CI41" s="674">
        <f t="shared" si="18"/>
        <v>52.338</v>
      </c>
      <c r="CJ41" s="33"/>
      <c r="CK41" s="33"/>
      <c r="CL41" s="33"/>
      <c r="CM41" s="36" t="s">
        <v>59</v>
      </c>
      <c r="CN41" s="35" t="s">
        <v>58</v>
      </c>
      <c r="CO41" s="34">
        <v>1</v>
      </c>
      <c r="CP41" s="104" t="e">
        <f>#REF!</f>
        <v>#REF!</v>
      </c>
      <c r="CQ41" s="334">
        <f t="shared" si="9"/>
        <v>5.2338000000000005</v>
      </c>
      <c r="CR41" s="334">
        <f t="shared" si="10"/>
        <v>34.892</v>
      </c>
      <c r="CS41" s="334">
        <f t="shared" si="11"/>
        <v>34.892</v>
      </c>
      <c r="CT41" s="708"/>
      <c r="CU41" s="708"/>
      <c r="CV41" s="722" t="s">
        <v>1067</v>
      </c>
      <c r="CW41" s="722"/>
      <c r="CX41" s="48" t="s">
        <v>59</v>
      </c>
      <c r="CY41" s="37" t="s">
        <v>60</v>
      </c>
      <c r="CZ41" s="34">
        <v>1</v>
      </c>
      <c r="DA41" s="104" t="e">
        <f>#REF!</f>
        <v>#REF!</v>
      </c>
      <c r="DB41" s="334">
        <f t="shared" si="12"/>
        <v>5.2338000000000005</v>
      </c>
      <c r="DC41" s="334">
        <f t="shared" si="13"/>
        <v>34.892</v>
      </c>
      <c r="DD41" s="334">
        <f t="shared" si="14"/>
        <v>34.892</v>
      </c>
      <c r="DE41" s="708"/>
      <c r="DF41" s="305" t="s">
        <v>59</v>
      </c>
      <c r="DG41" s="483" t="s">
        <v>60</v>
      </c>
      <c r="DH41" s="43"/>
      <c r="DI41" s="348"/>
      <c r="DJ41" s="675">
        <f t="shared" si="15"/>
        <v>43.61500000000001</v>
      </c>
      <c r="DK41" s="35" t="s">
        <v>64</v>
      </c>
      <c r="DL41" s="34" t="s">
        <v>64</v>
      </c>
      <c r="DM41" s="34">
        <v>0</v>
      </c>
      <c r="DN41" s="108" t="s">
        <v>56</v>
      </c>
      <c r="DO41" s="108" t="s">
        <v>56</v>
      </c>
      <c r="DP41" s="33" t="s">
        <v>73</v>
      </c>
      <c r="DQ41" s="34" t="s">
        <v>60</v>
      </c>
      <c r="DR41" s="563"/>
      <c r="DS41" s="126" t="e">
        <f>#REF!</f>
        <v>#REF!</v>
      </c>
      <c r="DT41" s="272"/>
      <c r="DU41" s="272"/>
      <c r="DV41" s="32">
        <v>1</v>
      </c>
      <c r="DW41" s="32">
        <v>1</v>
      </c>
      <c r="DX41" s="32">
        <v>1</v>
      </c>
      <c r="DY41" s="161"/>
      <c r="DZ41" s="161"/>
      <c r="EA41" s="161"/>
      <c r="EB41" s="161"/>
      <c r="EC41" s="32">
        <v>1</v>
      </c>
      <c r="ED41" s="43"/>
      <c r="EE41" s="43"/>
      <c r="EF41" s="43"/>
      <c r="EG41" s="43" t="e">
        <f t="shared" si="19"/>
        <v>#REF!</v>
      </c>
      <c r="EH41" s="84"/>
    </row>
    <row r="42" spans="1:138" s="25" customFormat="1" ht="22.5" customHeight="1" thickBot="1">
      <c r="A42" s="228">
        <f t="shared" si="16"/>
        <v>39</v>
      </c>
      <c r="B42" s="38" t="s">
        <v>52</v>
      </c>
      <c r="C42" s="39" t="s">
        <v>827</v>
      </c>
      <c r="D42" s="40">
        <v>8</v>
      </c>
      <c r="E42" s="41" t="s">
        <v>828</v>
      </c>
      <c r="F42" s="47" t="s">
        <v>705</v>
      </c>
      <c r="G42" s="40" t="s">
        <v>54</v>
      </c>
      <c r="H42" s="32">
        <v>1989</v>
      </c>
      <c r="I42" s="184" t="s">
        <v>986</v>
      </c>
      <c r="J42" s="32" t="s">
        <v>960</v>
      </c>
      <c r="K42" s="32" t="s">
        <v>829</v>
      </c>
      <c r="L42" s="32" t="s">
        <v>830</v>
      </c>
      <c r="M42" s="49"/>
      <c r="N42" s="49"/>
      <c r="O42" s="48" t="s">
        <v>775</v>
      </c>
      <c r="P42" s="109" t="s">
        <v>493</v>
      </c>
      <c r="Q42" s="32" t="s">
        <v>436</v>
      </c>
      <c r="R42" s="32"/>
      <c r="S42" s="48" t="s">
        <v>708</v>
      </c>
      <c r="T42" s="48" t="s">
        <v>716</v>
      </c>
      <c r="U42" s="48" t="s">
        <v>708</v>
      </c>
      <c r="V42" s="306" t="s">
        <v>55</v>
      </c>
      <c r="W42" s="656">
        <v>0</v>
      </c>
      <c r="X42" s="657">
        <v>32877</v>
      </c>
      <c r="Y42" s="48">
        <v>0</v>
      </c>
      <c r="Z42" s="48">
        <v>0</v>
      </c>
      <c r="AA42" s="101">
        <v>0</v>
      </c>
      <c r="AB42" s="141" t="s">
        <v>973</v>
      </c>
      <c r="AC42" s="419">
        <v>738</v>
      </c>
      <c r="AD42" s="420">
        <v>0</v>
      </c>
      <c r="AE42" s="107">
        <v>738</v>
      </c>
      <c r="AF42" s="160">
        <v>0</v>
      </c>
      <c r="AG42" s="48">
        <v>90.4</v>
      </c>
      <c r="AH42" s="48">
        <v>28</v>
      </c>
      <c r="AI42" s="48">
        <v>0</v>
      </c>
      <c r="AJ42" s="34">
        <v>0</v>
      </c>
      <c r="AK42" s="34">
        <v>0</v>
      </c>
      <c r="AL42" s="32">
        <v>1989</v>
      </c>
      <c r="AM42" s="100">
        <v>592.2</v>
      </c>
      <c r="AN42" s="105">
        <v>0</v>
      </c>
      <c r="AO42" s="107">
        <v>0</v>
      </c>
      <c r="AP42" s="107">
        <v>0</v>
      </c>
      <c r="AQ42" s="420">
        <v>592.2</v>
      </c>
      <c r="AR42" s="107"/>
      <c r="AS42" s="49">
        <v>2012</v>
      </c>
      <c r="AT42" s="100" t="s">
        <v>57</v>
      </c>
      <c r="AU42" s="528">
        <v>609</v>
      </c>
      <c r="AV42" s="536">
        <f>AU42-AW42</f>
        <v>609</v>
      </c>
      <c r="AW42" s="540"/>
      <c r="AX42" s="101">
        <v>1989</v>
      </c>
      <c r="AY42" s="42">
        <v>2</v>
      </c>
      <c r="AZ42" s="48">
        <v>0</v>
      </c>
      <c r="BA42" s="43">
        <v>24</v>
      </c>
      <c r="BB42" s="32">
        <f t="shared" si="5"/>
        <v>24</v>
      </c>
      <c r="BC42" s="43">
        <v>24</v>
      </c>
      <c r="BD42" s="43">
        <v>0</v>
      </c>
      <c r="BE42" s="43">
        <v>53</v>
      </c>
      <c r="BF42" s="43">
        <v>54</v>
      </c>
      <c r="BG42" s="43">
        <v>30</v>
      </c>
      <c r="BH42" s="43"/>
      <c r="BI42" s="43">
        <v>3</v>
      </c>
      <c r="BJ42" s="133">
        <f t="shared" si="6"/>
        <v>1381.8999999999999</v>
      </c>
      <c r="BK42" s="575">
        <f t="shared" si="7"/>
        <v>1276.3</v>
      </c>
      <c r="BL42" s="167">
        <v>1276.3</v>
      </c>
      <c r="BM42" s="168">
        <v>0</v>
      </c>
      <c r="BN42" s="574">
        <v>0</v>
      </c>
      <c r="BO42" s="44">
        <v>4.5</v>
      </c>
      <c r="BP42" s="51">
        <v>0</v>
      </c>
      <c r="BQ42" s="45">
        <v>101.1</v>
      </c>
      <c r="BR42" s="45">
        <v>0</v>
      </c>
      <c r="BS42" s="46">
        <v>0</v>
      </c>
      <c r="BT42" s="379">
        <f t="shared" si="8"/>
        <v>105.6</v>
      </c>
      <c r="BU42" s="384">
        <v>24</v>
      </c>
      <c r="BV42" s="385">
        <v>200</v>
      </c>
      <c r="BW42" s="385"/>
      <c r="BX42" s="386">
        <v>100</v>
      </c>
      <c r="BY42" s="385">
        <v>70</v>
      </c>
      <c r="BZ42" s="380">
        <v>394</v>
      </c>
      <c r="CA42" s="570">
        <v>1</v>
      </c>
      <c r="CB42" s="566">
        <v>0</v>
      </c>
      <c r="CC42" s="566">
        <v>0</v>
      </c>
      <c r="CD42" s="571">
        <v>0</v>
      </c>
      <c r="CE42" s="37" t="s">
        <v>58</v>
      </c>
      <c r="CF42" s="34">
        <v>1</v>
      </c>
      <c r="CG42" s="104" t="e">
        <f>#REF!</f>
        <v>#REF!</v>
      </c>
      <c r="CH42" s="674">
        <f t="shared" si="17"/>
        <v>345.47499999999997</v>
      </c>
      <c r="CI42" s="674">
        <f t="shared" si="18"/>
        <v>82.91399999999999</v>
      </c>
      <c r="CJ42" s="33"/>
      <c r="CK42" s="33"/>
      <c r="CL42" s="33"/>
      <c r="CM42" s="36" t="s">
        <v>59</v>
      </c>
      <c r="CN42" s="35" t="s">
        <v>58</v>
      </c>
      <c r="CO42" s="34">
        <v>1</v>
      </c>
      <c r="CP42" s="104" t="e">
        <f>#REF!</f>
        <v>#REF!</v>
      </c>
      <c r="CQ42" s="334">
        <f t="shared" si="9"/>
        <v>8.2914</v>
      </c>
      <c r="CR42" s="334">
        <f t="shared" si="10"/>
        <v>55.275999999999996</v>
      </c>
      <c r="CS42" s="334">
        <f t="shared" si="11"/>
        <v>55.275999999999996</v>
      </c>
      <c r="CT42" s="708"/>
      <c r="CU42" s="722" t="s">
        <v>1067</v>
      </c>
      <c r="CV42" s="722"/>
      <c r="CW42" s="722"/>
      <c r="CX42" s="48" t="s">
        <v>59</v>
      </c>
      <c r="CY42" s="37" t="s">
        <v>60</v>
      </c>
      <c r="CZ42" s="34">
        <v>1</v>
      </c>
      <c r="DA42" s="104" t="e">
        <f>#REF!</f>
        <v>#REF!</v>
      </c>
      <c r="DB42" s="334">
        <f t="shared" si="12"/>
        <v>8.2914</v>
      </c>
      <c r="DC42" s="334">
        <f t="shared" si="13"/>
        <v>55.275999999999996</v>
      </c>
      <c r="DD42" s="334">
        <f t="shared" si="14"/>
        <v>55.275999999999996</v>
      </c>
      <c r="DE42" s="708"/>
      <c r="DF42" s="305" t="s">
        <v>59</v>
      </c>
      <c r="DG42" s="483" t="s">
        <v>60</v>
      </c>
      <c r="DH42" s="43"/>
      <c r="DI42" s="348"/>
      <c r="DJ42" s="675">
        <f t="shared" si="15"/>
        <v>69.095</v>
      </c>
      <c r="DK42" s="35" t="s">
        <v>64</v>
      </c>
      <c r="DL42" s="34" t="s">
        <v>64</v>
      </c>
      <c r="DM42" s="34">
        <v>0</v>
      </c>
      <c r="DN42" s="108" t="s">
        <v>56</v>
      </c>
      <c r="DO42" s="108" t="s">
        <v>56</v>
      </c>
      <c r="DP42" s="33" t="s">
        <v>73</v>
      </c>
      <c r="DQ42" s="34" t="s">
        <v>60</v>
      </c>
      <c r="DR42" s="563"/>
      <c r="DS42" s="126" t="e">
        <f>#REF!</f>
        <v>#REF!</v>
      </c>
      <c r="DT42" s="272"/>
      <c r="DU42" s="272"/>
      <c r="DV42" s="32">
        <v>1</v>
      </c>
      <c r="DW42" s="32">
        <v>1</v>
      </c>
      <c r="DX42" s="32">
        <v>1</v>
      </c>
      <c r="DY42" s="161"/>
      <c r="DZ42" s="161"/>
      <c r="EA42" s="161"/>
      <c r="EB42" s="161"/>
      <c r="EC42" s="32">
        <v>1</v>
      </c>
      <c r="ED42" s="43"/>
      <c r="EE42" s="43"/>
      <c r="EF42" s="43"/>
      <c r="EG42" s="43" t="e">
        <f t="shared" si="19"/>
        <v>#REF!</v>
      </c>
      <c r="EH42" s="888" t="s">
        <v>1108</v>
      </c>
    </row>
    <row r="43" spans="1:138" s="382" customFormat="1" ht="33" customHeight="1" thickBot="1">
      <c r="A43" s="228">
        <f t="shared" si="16"/>
        <v>40</v>
      </c>
      <c r="B43" s="38" t="s">
        <v>52</v>
      </c>
      <c r="C43" s="367" t="s">
        <v>827</v>
      </c>
      <c r="D43" s="368">
        <v>10</v>
      </c>
      <c r="E43" s="369" t="s">
        <v>831</v>
      </c>
      <c r="F43" s="31" t="s">
        <v>705</v>
      </c>
      <c r="G43" s="40" t="s">
        <v>54</v>
      </c>
      <c r="H43" s="175">
        <v>1960</v>
      </c>
      <c r="I43" s="184" t="s">
        <v>986</v>
      </c>
      <c r="J43" s="175" t="s">
        <v>943</v>
      </c>
      <c r="K43" s="421" t="s">
        <v>832</v>
      </c>
      <c r="L43" s="175" t="s">
        <v>833</v>
      </c>
      <c r="M43" s="175"/>
      <c r="N43" s="175"/>
      <c r="O43" s="48" t="s">
        <v>716</v>
      </c>
      <c r="P43" s="109" t="s">
        <v>493</v>
      </c>
      <c r="Q43" s="588" t="s">
        <v>497</v>
      </c>
      <c r="R43" s="588"/>
      <c r="S43" s="48" t="s">
        <v>716</v>
      </c>
      <c r="T43" s="102" t="s">
        <v>716</v>
      </c>
      <c r="U43" s="48" t="s">
        <v>67</v>
      </c>
      <c r="V43" s="396" t="s">
        <v>55</v>
      </c>
      <c r="W43" s="422">
        <v>52</v>
      </c>
      <c r="X43" s="658">
        <v>31783</v>
      </c>
      <c r="Y43" s="370">
        <v>60</v>
      </c>
      <c r="Z43" s="370">
        <v>40</v>
      </c>
      <c r="AA43" s="423">
        <v>40</v>
      </c>
      <c r="AB43" s="305" t="s">
        <v>974</v>
      </c>
      <c r="AC43" s="424">
        <v>737.6</v>
      </c>
      <c r="AD43" s="414">
        <v>737.6</v>
      </c>
      <c r="AE43" s="414">
        <v>0</v>
      </c>
      <c r="AF43" s="415">
        <v>0</v>
      </c>
      <c r="AG43" s="370">
        <v>72.5</v>
      </c>
      <c r="AH43" s="370">
        <v>18</v>
      </c>
      <c r="AI43" s="370">
        <v>0</v>
      </c>
      <c r="AJ43" s="372">
        <v>0</v>
      </c>
      <c r="AK43" s="372">
        <v>0</v>
      </c>
      <c r="AL43" s="175">
        <v>1960</v>
      </c>
      <c r="AM43" s="422">
        <v>662.1</v>
      </c>
      <c r="AN43" s="389">
        <v>662.1</v>
      </c>
      <c r="AO43" s="414">
        <v>0</v>
      </c>
      <c r="AP43" s="414">
        <v>0</v>
      </c>
      <c r="AQ43" s="695">
        <v>0</v>
      </c>
      <c r="AR43" s="414"/>
      <c r="AS43" s="387">
        <v>2005</v>
      </c>
      <c r="AT43" s="422" t="s">
        <v>68</v>
      </c>
      <c r="AU43" s="529" t="s">
        <v>56</v>
      </c>
      <c r="AV43" s="531"/>
      <c r="AW43" s="531"/>
      <c r="AX43" s="375" t="s">
        <v>56</v>
      </c>
      <c r="AY43" s="376">
        <v>1</v>
      </c>
      <c r="AZ43" s="390">
        <v>0</v>
      </c>
      <c r="BA43" s="175">
        <v>25</v>
      </c>
      <c r="BB43" s="32">
        <f t="shared" si="5"/>
        <v>25</v>
      </c>
      <c r="BC43" s="175">
        <v>24</v>
      </c>
      <c r="BD43" s="175">
        <v>1</v>
      </c>
      <c r="BE43" s="175">
        <v>48</v>
      </c>
      <c r="BF43" s="175">
        <v>48</v>
      </c>
      <c r="BG43" s="43" t="s">
        <v>56</v>
      </c>
      <c r="BH43" s="43"/>
      <c r="BI43" s="175">
        <v>2</v>
      </c>
      <c r="BJ43" s="133">
        <f t="shared" si="6"/>
        <v>795.7</v>
      </c>
      <c r="BK43" s="575">
        <f t="shared" si="7"/>
        <v>605.1</v>
      </c>
      <c r="BL43" s="167">
        <v>559.6</v>
      </c>
      <c r="BM43" s="168">
        <v>45.5</v>
      </c>
      <c r="BN43" s="578">
        <v>509.3</v>
      </c>
      <c r="BO43" s="377">
        <v>4.3</v>
      </c>
      <c r="BP43" s="175">
        <v>141</v>
      </c>
      <c r="BQ43" s="368">
        <v>45.3</v>
      </c>
      <c r="BR43" s="368">
        <v>0</v>
      </c>
      <c r="BS43" s="378">
        <v>0</v>
      </c>
      <c r="BT43" s="379">
        <f t="shared" si="8"/>
        <v>190.60000000000002</v>
      </c>
      <c r="BU43" s="391">
        <v>4</v>
      </c>
      <c r="BV43" s="392">
        <v>140</v>
      </c>
      <c r="BW43" s="392"/>
      <c r="BX43" s="175">
        <v>0</v>
      </c>
      <c r="BY43" s="392">
        <v>70</v>
      </c>
      <c r="BZ43" s="380">
        <v>214</v>
      </c>
      <c r="CA43" s="629">
        <v>0</v>
      </c>
      <c r="CB43" s="630">
        <v>0</v>
      </c>
      <c r="CC43" s="630">
        <v>0</v>
      </c>
      <c r="CD43" s="631">
        <v>0</v>
      </c>
      <c r="CE43" s="371" t="s">
        <v>58</v>
      </c>
      <c r="CF43" s="372">
        <v>1</v>
      </c>
      <c r="CG43" s="104" t="e">
        <f>#REF!</f>
        <v>#REF!</v>
      </c>
      <c r="CH43" s="674">
        <f t="shared" si="17"/>
        <v>198.925</v>
      </c>
      <c r="CI43" s="674">
        <f t="shared" si="18"/>
        <v>47.742000000000004</v>
      </c>
      <c r="CJ43" s="381"/>
      <c r="CK43" s="381"/>
      <c r="CL43" s="381"/>
      <c r="CM43" s="373" t="s">
        <v>59</v>
      </c>
      <c r="CN43" s="374" t="s">
        <v>871</v>
      </c>
      <c r="CO43" s="372">
        <v>1</v>
      </c>
      <c r="CP43" s="104" t="e">
        <f>#REF!</f>
        <v>#REF!</v>
      </c>
      <c r="CQ43" s="334">
        <f t="shared" si="9"/>
        <v>4.7742</v>
      </c>
      <c r="CR43" s="334">
        <f t="shared" si="10"/>
        <v>31.828000000000003</v>
      </c>
      <c r="CS43" s="334">
        <f t="shared" si="11"/>
        <v>31.828000000000003</v>
      </c>
      <c r="CT43" s="708"/>
      <c r="CU43" s="708"/>
      <c r="CV43" s="722"/>
      <c r="CW43" s="722" t="s">
        <v>1067</v>
      </c>
      <c r="CX43" s="370" t="s">
        <v>59</v>
      </c>
      <c r="CY43" s="371" t="s">
        <v>64</v>
      </c>
      <c r="CZ43" s="372">
        <v>0</v>
      </c>
      <c r="DA43" s="104" t="e">
        <f>#REF!</f>
        <v>#REF!</v>
      </c>
      <c r="DB43" s="334">
        <f t="shared" si="12"/>
        <v>4.7742</v>
      </c>
      <c r="DC43" s="334">
        <f t="shared" si="13"/>
        <v>31.828000000000003</v>
      </c>
      <c r="DD43" s="334">
        <f t="shared" si="14"/>
        <v>31.828000000000003</v>
      </c>
      <c r="DE43" s="708"/>
      <c r="DF43" s="709" t="s">
        <v>79</v>
      </c>
      <c r="DG43" s="484" t="s">
        <v>64</v>
      </c>
      <c r="DH43" s="175"/>
      <c r="DI43" s="706"/>
      <c r="DJ43" s="675">
        <f t="shared" si="15"/>
        <v>39.785000000000004</v>
      </c>
      <c r="DK43" s="371" t="s">
        <v>64</v>
      </c>
      <c r="DL43" s="372" t="s">
        <v>64</v>
      </c>
      <c r="DM43" s="372">
        <v>0</v>
      </c>
      <c r="DN43" s="108" t="s">
        <v>56</v>
      </c>
      <c r="DO43" s="108" t="s">
        <v>56</v>
      </c>
      <c r="DP43" s="381" t="s">
        <v>73</v>
      </c>
      <c r="DQ43" s="34" t="s">
        <v>60</v>
      </c>
      <c r="DR43" s="564"/>
      <c r="DS43" s="126" t="e">
        <f>#REF!</f>
        <v>#REF!</v>
      </c>
      <c r="DT43" s="663"/>
      <c r="DU43" s="663"/>
      <c r="DV43" s="32">
        <v>1</v>
      </c>
      <c r="DW43" s="32">
        <v>1</v>
      </c>
      <c r="DX43" s="32"/>
      <c r="DY43" s="161"/>
      <c r="DZ43" s="161"/>
      <c r="EA43" s="161"/>
      <c r="EB43" s="32">
        <v>1</v>
      </c>
      <c r="EC43" s="32">
        <v>1</v>
      </c>
      <c r="ED43" s="175"/>
      <c r="EE43" s="175"/>
      <c r="EF43" s="175"/>
      <c r="EG43" s="43" t="e">
        <f t="shared" si="19"/>
        <v>#REF!</v>
      </c>
      <c r="EH43" s="369">
        <v>107</v>
      </c>
    </row>
    <row r="44" spans="1:138" s="25" customFormat="1" ht="32.25" customHeight="1" thickBot="1">
      <c r="A44" s="228">
        <f t="shared" si="16"/>
        <v>41</v>
      </c>
      <c r="B44" s="38" t="s">
        <v>52</v>
      </c>
      <c r="C44" s="39" t="s">
        <v>827</v>
      </c>
      <c r="D44" s="40">
        <v>14</v>
      </c>
      <c r="E44" s="41" t="s">
        <v>834</v>
      </c>
      <c r="F44" s="47" t="s">
        <v>705</v>
      </c>
      <c r="G44" s="40" t="s">
        <v>54</v>
      </c>
      <c r="H44" s="32">
        <v>1956</v>
      </c>
      <c r="I44" s="184" t="s">
        <v>986</v>
      </c>
      <c r="J44" s="32" t="s">
        <v>944</v>
      </c>
      <c r="K44" s="32" t="s">
        <v>835</v>
      </c>
      <c r="L44" s="32" t="s">
        <v>836</v>
      </c>
      <c r="M44" s="32"/>
      <c r="N44" s="32"/>
      <c r="O44" s="48" t="s">
        <v>716</v>
      </c>
      <c r="P44" s="109" t="s">
        <v>493</v>
      </c>
      <c r="Q44" s="588" t="s">
        <v>497</v>
      </c>
      <c r="R44" s="588">
        <v>2019</v>
      </c>
      <c r="S44" s="48" t="s">
        <v>716</v>
      </c>
      <c r="T44" s="102" t="s">
        <v>716</v>
      </c>
      <c r="U44" s="48" t="s">
        <v>67</v>
      </c>
      <c r="V44" s="306" t="s">
        <v>55</v>
      </c>
      <c r="W44" s="656">
        <v>50</v>
      </c>
      <c r="X44" s="657">
        <v>31783</v>
      </c>
      <c r="Y44" s="48">
        <v>50</v>
      </c>
      <c r="Z44" s="48">
        <v>60</v>
      </c>
      <c r="AA44" s="101">
        <v>60</v>
      </c>
      <c r="AB44" s="305" t="s">
        <v>974</v>
      </c>
      <c r="AC44" s="419">
        <v>721.7</v>
      </c>
      <c r="AD44" s="420">
        <v>616.7</v>
      </c>
      <c r="AE44" s="107">
        <v>0</v>
      </c>
      <c r="AF44" s="160">
        <v>0</v>
      </c>
      <c r="AG44" s="48">
        <v>77.3</v>
      </c>
      <c r="AH44" s="48">
        <v>8.4</v>
      </c>
      <c r="AI44" s="48">
        <v>0</v>
      </c>
      <c r="AJ44" s="34">
        <v>0</v>
      </c>
      <c r="AK44" s="34">
        <v>0</v>
      </c>
      <c r="AL44" s="32">
        <v>1956</v>
      </c>
      <c r="AM44" s="100">
        <v>608.9</v>
      </c>
      <c r="AN44" s="105">
        <v>0</v>
      </c>
      <c r="AO44" s="107">
        <v>608.9</v>
      </c>
      <c r="AP44" s="107">
        <v>0</v>
      </c>
      <c r="AQ44" s="420">
        <v>0</v>
      </c>
      <c r="AR44" s="107"/>
      <c r="AS44" s="49">
        <v>2009</v>
      </c>
      <c r="AT44" s="100" t="s">
        <v>68</v>
      </c>
      <c r="AU44" s="528" t="s">
        <v>56</v>
      </c>
      <c r="AV44" s="540"/>
      <c r="AW44" s="540"/>
      <c r="AX44" s="101" t="s">
        <v>56</v>
      </c>
      <c r="AY44" s="42">
        <v>2</v>
      </c>
      <c r="AZ44" s="48">
        <v>0</v>
      </c>
      <c r="BA44" s="43">
        <v>10</v>
      </c>
      <c r="BB44" s="32">
        <f t="shared" si="5"/>
        <v>10</v>
      </c>
      <c r="BC44" s="43">
        <v>9</v>
      </c>
      <c r="BD44" s="43">
        <v>1</v>
      </c>
      <c r="BE44" s="43">
        <v>27</v>
      </c>
      <c r="BF44" s="43">
        <v>27</v>
      </c>
      <c r="BG44" s="43" t="s">
        <v>56</v>
      </c>
      <c r="BH44" s="43"/>
      <c r="BI44" s="43">
        <v>2</v>
      </c>
      <c r="BJ44" s="133">
        <f t="shared" si="6"/>
        <v>701.5</v>
      </c>
      <c r="BK44" s="575">
        <f t="shared" si="7"/>
        <v>637.9</v>
      </c>
      <c r="BL44" s="167">
        <v>450.8</v>
      </c>
      <c r="BM44" s="168">
        <v>187.1</v>
      </c>
      <c r="BN44" s="574">
        <v>468.4</v>
      </c>
      <c r="BO44" s="44">
        <v>4.3</v>
      </c>
      <c r="BP44" s="51">
        <v>0</v>
      </c>
      <c r="BQ44" s="45">
        <v>59.3</v>
      </c>
      <c r="BR44" s="45">
        <v>0</v>
      </c>
      <c r="BS44" s="46">
        <v>0</v>
      </c>
      <c r="BT44" s="379">
        <f t="shared" si="8"/>
        <v>63.599999999999994</v>
      </c>
      <c r="BU44" s="384">
        <v>16</v>
      </c>
      <c r="BV44" s="385">
        <v>220</v>
      </c>
      <c r="BW44" s="385"/>
      <c r="BX44" s="386">
        <v>120</v>
      </c>
      <c r="BY44" s="385">
        <v>45</v>
      </c>
      <c r="BZ44" s="380">
        <v>401</v>
      </c>
      <c r="CA44" s="570">
        <v>1</v>
      </c>
      <c r="CB44" s="566">
        <v>0</v>
      </c>
      <c r="CC44" s="566">
        <v>0</v>
      </c>
      <c r="CD44" s="571">
        <v>0</v>
      </c>
      <c r="CE44" s="37" t="s">
        <v>58</v>
      </c>
      <c r="CF44" s="34">
        <v>1</v>
      </c>
      <c r="CG44" s="104" t="e">
        <f>#REF!</f>
        <v>#REF!</v>
      </c>
      <c r="CH44" s="674">
        <f t="shared" si="17"/>
        <v>175.375</v>
      </c>
      <c r="CI44" s="674">
        <f t="shared" si="18"/>
        <v>42.089999999999996</v>
      </c>
      <c r="CJ44" s="33"/>
      <c r="CK44" s="33"/>
      <c r="CL44" s="33"/>
      <c r="CM44" s="36" t="s">
        <v>59</v>
      </c>
      <c r="CN44" s="35" t="s">
        <v>58</v>
      </c>
      <c r="CO44" s="34">
        <v>1</v>
      </c>
      <c r="CP44" s="104" t="e">
        <f>#REF!</f>
        <v>#REF!</v>
      </c>
      <c r="CQ44" s="334">
        <f t="shared" si="9"/>
        <v>4.2090000000000005</v>
      </c>
      <c r="CR44" s="334">
        <f t="shared" si="10"/>
        <v>28.060000000000002</v>
      </c>
      <c r="CS44" s="334">
        <f t="shared" si="11"/>
        <v>28.060000000000002</v>
      </c>
      <c r="CT44" s="708"/>
      <c r="CU44" s="708"/>
      <c r="CV44" s="722" t="s">
        <v>1067</v>
      </c>
      <c r="CW44" s="722"/>
      <c r="CX44" s="48" t="s">
        <v>59</v>
      </c>
      <c r="CY44" s="37" t="s">
        <v>60</v>
      </c>
      <c r="CZ44" s="34">
        <v>1</v>
      </c>
      <c r="DA44" s="104" t="e">
        <f>#REF!</f>
        <v>#REF!</v>
      </c>
      <c r="DB44" s="334">
        <f t="shared" si="12"/>
        <v>4.2090000000000005</v>
      </c>
      <c r="DC44" s="334">
        <f t="shared" si="13"/>
        <v>28.060000000000002</v>
      </c>
      <c r="DD44" s="334">
        <f t="shared" si="14"/>
        <v>28.060000000000002</v>
      </c>
      <c r="DE44" s="708"/>
      <c r="DF44" s="305" t="s">
        <v>59</v>
      </c>
      <c r="DG44" s="483" t="s">
        <v>60</v>
      </c>
      <c r="DH44" s="43"/>
      <c r="DI44" s="348"/>
      <c r="DJ44" s="675">
        <f t="shared" si="15"/>
        <v>35.075</v>
      </c>
      <c r="DK44" s="35" t="s">
        <v>64</v>
      </c>
      <c r="DL44" s="34" t="s">
        <v>64</v>
      </c>
      <c r="DM44" s="34">
        <v>0</v>
      </c>
      <c r="DN44" s="108" t="s">
        <v>56</v>
      </c>
      <c r="DO44" s="108" t="s">
        <v>56</v>
      </c>
      <c r="DP44" s="33" t="s">
        <v>73</v>
      </c>
      <c r="DQ44" s="34" t="s">
        <v>60</v>
      </c>
      <c r="DR44" s="563"/>
      <c r="DS44" s="126" t="e">
        <f>#REF!</f>
        <v>#REF!</v>
      </c>
      <c r="DT44" s="272"/>
      <c r="DU44" s="272">
        <v>2020</v>
      </c>
      <c r="DV44" s="32">
        <v>1</v>
      </c>
      <c r="DW44" s="32">
        <v>1</v>
      </c>
      <c r="DX44" s="32">
        <v>1</v>
      </c>
      <c r="DY44" s="161"/>
      <c r="DZ44" s="161"/>
      <c r="EA44" s="161"/>
      <c r="EB44" s="161"/>
      <c r="EC44" s="32">
        <v>1</v>
      </c>
      <c r="ED44" s="43"/>
      <c r="EE44" s="43"/>
      <c r="EF44" s="43"/>
      <c r="EG44" s="43" t="e">
        <f t="shared" si="19"/>
        <v>#REF!</v>
      </c>
      <c r="EH44" s="84"/>
    </row>
    <row r="45" spans="1:138" s="25" customFormat="1" ht="30" customHeight="1" thickBot="1">
      <c r="A45" s="228">
        <f t="shared" si="16"/>
        <v>42</v>
      </c>
      <c r="B45" s="38" t="s">
        <v>52</v>
      </c>
      <c r="C45" s="39" t="s">
        <v>827</v>
      </c>
      <c r="D45" s="40">
        <v>16</v>
      </c>
      <c r="E45" s="41" t="s">
        <v>837</v>
      </c>
      <c r="F45" s="47" t="s">
        <v>705</v>
      </c>
      <c r="G45" s="40" t="s">
        <v>54</v>
      </c>
      <c r="H45" s="32">
        <v>1956</v>
      </c>
      <c r="I45" s="184" t="s">
        <v>986</v>
      </c>
      <c r="J45" s="32" t="s">
        <v>945</v>
      </c>
      <c r="K45" s="32" t="s">
        <v>838</v>
      </c>
      <c r="L45" s="32" t="s">
        <v>839</v>
      </c>
      <c r="M45" s="32"/>
      <c r="N45" s="32"/>
      <c r="O45" s="48" t="s">
        <v>716</v>
      </c>
      <c r="P45" s="109" t="s">
        <v>493</v>
      </c>
      <c r="Q45" s="588" t="s">
        <v>497</v>
      </c>
      <c r="R45" s="588"/>
      <c r="S45" s="48" t="s">
        <v>716</v>
      </c>
      <c r="T45" s="102" t="s">
        <v>716</v>
      </c>
      <c r="U45" s="48" t="s">
        <v>67</v>
      </c>
      <c r="V45" s="306" t="s">
        <v>55</v>
      </c>
      <c r="W45" s="656">
        <v>32</v>
      </c>
      <c r="X45" s="657">
        <v>40263</v>
      </c>
      <c r="Y45" s="48">
        <v>25</v>
      </c>
      <c r="Z45" s="48">
        <v>40</v>
      </c>
      <c r="AA45" s="101">
        <v>20</v>
      </c>
      <c r="AB45" s="305" t="s">
        <v>974</v>
      </c>
      <c r="AC45" s="419">
        <v>774.2</v>
      </c>
      <c r="AD45" s="420">
        <v>669</v>
      </c>
      <c r="AE45" s="107">
        <v>0</v>
      </c>
      <c r="AF45" s="160">
        <v>0</v>
      </c>
      <c r="AG45" s="48">
        <v>83</v>
      </c>
      <c r="AH45" s="48">
        <v>8.4</v>
      </c>
      <c r="AI45" s="48">
        <v>0</v>
      </c>
      <c r="AJ45" s="34">
        <v>0</v>
      </c>
      <c r="AK45" s="34">
        <v>0</v>
      </c>
      <c r="AL45" s="32">
        <v>1956</v>
      </c>
      <c r="AM45" s="100">
        <v>605.8</v>
      </c>
      <c r="AN45" s="105">
        <v>0</v>
      </c>
      <c r="AO45" s="107">
        <v>605.8</v>
      </c>
      <c r="AP45" s="107">
        <v>0</v>
      </c>
      <c r="AQ45" s="420">
        <v>0</v>
      </c>
      <c r="AR45" s="107"/>
      <c r="AS45" s="49">
        <v>2009</v>
      </c>
      <c r="AT45" s="100" t="s">
        <v>68</v>
      </c>
      <c r="AU45" s="528" t="s">
        <v>56</v>
      </c>
      <c r="AV45" s="540"/>
      <c r="AW45" s="540"/>
      <c r="AX45" s="101" t="s">
        <v>56</v>
      </c>
      <c r="AY45" s="42">
        <v>2</v>
      </c>
      <c r="AZ45" s="48">
        <v>0</v>
      </c>
      <c r="BA45" s="43">
        <v>9</v>
      </c>
      <c r="BB45" s="32">
        <f t="shared" si="5"/>
        <v>11</v>
      </c>
      <c r="BC45" s="127">
        <v>10</v>
      </c>
      <c r="BD45" s="127">
        <v>1</v>
      </c>
      <c r="BE45" s="43">
        <v>19</v>
      </c>
      <c r="BF45" s="43">
        <v>19</v>
      </c>
      <c r="BG45" s="43" t="s">
        <v>56</v>
      </c>
      <c r="BH45" s="43"/>
      <c r="BI45" s="43">
        <v>2</v>
      </c>
      <c r="BJ45" s="575">
        <f t="shared" si="6"/>
        <v>708</v>
      </c>
      <c r="BK45" s="575">
        <f t="shared" si="7"/>
        <v>664</v>
      </c>
      <c r="BL45" s="167">
        <f>446.3+56.2</f>
        <v>502.5</v>
      </c>
      <c r="BM45" s="168">
        <f>217.7-56.2</f>
        <v>161.5</v>
      </c>
      <c r="BN45" s="574">
        <v>466</v>
      </c>
      <c r="BO45" s="44">
        <v>6.7</v>
      </c>
      <c r="BP45" s="51">
        <v>0</v>
      </c>
      <c r="BQ45" s="45">
        <v>37.3</v>
      </c>
      <c r="BR45" s="45">
        <v>0</v>
      </c>
      <c r="BS45" s="46">
        <v>0</v>
      </c>
      <c r="BT45" s="379">
        <f t="shared" si="8"/>
        <v>44</v>
      </c>
      <c r="BU45" s="384">
        <v>16</v>
      </c>
      <c r="BV45" s="385">
        <v>200</v>
      </c>
      <c r="BW45" s="385"/>
      <c r="BX45" s="386">
        <v>120</v>
      </c>
      <c r="BY45" s="385">
        <v>45</v>
      </c>
      <c r="BZ45" s="380">
        <v>381</v>
      </c>
      <c r="CA45" s="570">
        <v>1</v>
      </c>
      <c r="CB45" s="566">
        <v>0</v>
      </c>
      <c r="CC45" s="566">
        <v>0</v>
      </c>
      <c r="CD45" s="571">
        <v>0</v>
      </c>
      <c r="CE45" s="37" t="s">
        <v>58</v>
      </c>
      <c r="CF45" s="34">
        <v>1</v>
      </c>
      <c r="CG45" s="104" t="e">
        <f>#REF!</f>
        <v>#REF!</v>
      </c>
      <c r="CH45" s="674">
        <f t="shared" si="17"/>
        <v>177</v>
      </c>
      <c r="CI45" s="674">
        <f t="shared" si="18"/>
        <v>42.48</v>
      </c>
      <c r="CJ45" s="33"/>
      <c r="CK45" s="33"/>
      <c r="CL45" s="33">
        <v>2021</v>
      </c>
      <c r="CM45" s="36" t="s">
        <v>59</v>
      </c>
      <c r="CN45" s="35" t="s">
        <v>58</v>
      </c>
      <c r="CO45" s="34">
        <v>1</v>
      </c>
      <c r="CP45" s="104" t="e">
        <f>#REF!</f>
        <v>#REF!</v>
      </c>
      <c r="CQ45" s="334">
        <f t="shared" si="9"/>
        <v>4.248</v>
      </c>
      <c r="CR45" s="334">
        <f t="shared" si="10"/>
        <v>28.32</v>
      </c>
      <c r="CS45" s="334">
        <f t="shared" si="11"/>
        <v>28.32</v>
      </c>
      <c r="CT45" s="708"/>
      <c r="CU45" s="708"/>
      <c r="CV45" s="722" t="s">
        <v>1067</v>
      </c>
      <c r="CW45" s="722"/>
      <c r="CX45" s="48" t="s">
        <v>59</v>
      </c>
      <c r="CY45" s="37" t="s">
        <v>60</v>
      </c>
      <c r="CZ45" s="34">
        <v>1</v>
      </c>
      <c r="DA45" s="104" t="e">
        <f>#REF!</f>
        <v>#REF!</v>
      </c>
      <c r="DB45" s="334">
        <f t="shared" si="12"/>
        <v>4.248</v>
      </c>
      <c r="DC45" s="334">
        <f t="shared" si="13"/>
        <v>28.32</v>
      </c>
      <c r="DD45" s="334">
        <f t="shared" si="14"/>
        <v>28.32</v>
      </c>
      <c r="DE45" s="708"/>
      <c r="DF45" s="305" t="s">
        <v>59</v>
      </c>
      <c r="DG45" s="483" t="s">
        <v>60</v>
      </c>
      <c r="DH45" s="43"/>
      <c r="DI45" s="348"/>
      <c r="DJ45" s="675">
        <f t="shared" si="15"/>
        <v>35.4</v>
      </c>
      <c r="DK45" s="35" t="s">
        <v>64</v>
      </c>
      <c r="DL45" s="34" t="s">
        <v>64</v>
      </c>
      <c r="DM45" s="34">
        <v>0</v>
      </c>
      <c r="DN45" s="108" t="s">
        <v>56</v>
      </c>
      <c r="DO45" s="108" t="s">
        <v>56</v>
      </c>
      <c r="DP45" s="33" t="s">
        <v>73</v>
      </c>
      <c r="DQ45" s="34" t="s">
        <v>60</v>
      </c>
      <c r="DR45" s="563"/>
      <c r="DS45" s="126" t="e">
        <f>#REF!</f>
        <v>#REF!</v>
      </c>
      <c r="DT45" s="272"/>
      <c r="DU45" s="272"/>
      <c r="DV45" s="32">
        <v>1</v>
      </c>
      <c r="DW45" s="32">
        <v>1</v>
      </c>
      <c r="DX45" s="32">
        <v>1</v>
      </c>
      <c r="DY45" s="161"/>
      <c r="DZ45" s="161"/>
      <c r="EA45" s="161"/>
      <c r="EB45" s="161"/>
      <c r="EC45" s="32">
        <v>1</v>
      </c>
      <c r="ED45" s="43"/>
      <c r="EE45" s="43"/>
      <c r="EF45" s="43"/>
      <c r="EG45" s="43" t="e">
        <f t="shared" si="19"/>
        <v>#REF!</v>
      </c>
      <c r="EH45" s="84"/>
    </row>
    <row r="46" spans="1:138" s="382" customFormat="1" ht="30.75" customHeight="1" thickBot="1">
      <c r="A46" s="228">
        <f t="shared" si="16"/>
        <v>43</v>
      </c>
      <c r="B46" s="38" t="s">
        <v>52</v>
      </c>
      <c r="C46" s="367" t="s">
        <v>827</v>
      </c>
      <c r="D46" s="368">
        <v>18</v>
      </c>
      <c r="E46" s="369" t="s">
        <v>840</v>
      </c>
      <c r="F46" s="31" t="s">
        <v>705</v>
      </c>
      <c r="G46" s="40" t="s">
        <v>54</v>
      </c>
      <c r="H46" s="175">
        <v>1957</v>
      </c>
      <c r="I46" s="184" t="s">
        <v>986</v>
      </c>
      <c r="J46" s="175" t="s">
        <v>946</v>
      </c>
      <c r="K46" s="175" t="s">
        <v>841</v>
      </c>
      <c r="L46" s="175" t="s">
        <v>842</v>
      </c>
      <c r="M46" s="175"/>
      <c r="N46" s="175"/>
      <c r="O46" s="48" t="s">
        <v>716</v>
      </c>
      <c r="P46" s="109" t="s">
        <v>493</v>
      </c>
      <c r="Q46" s="588" t="s">
        <v>497</v>
      </c>
      <c r="R46" s="588"/>
      <c r="S46" s="48" t="s">
        <v>716</v>
      </c>
      <c r="T46" s="102" t="s">
        <v>716</v>
      </c>
      <c r="U46" s="48" t="s">
        <v>67</v>
      </c>
      <c r="V46" s="396" t="s">
        <v>55</v>
      </c>
      <c r="W46" s="422">
        <v>35</v>
      </c>
      <c r="X46" s="658">
        <v>40263</v>
      </c>
      <c r="Y46" s="370">
        <v>40</v>
      </c>
      <c r="Z46" s="370">
        <v>30</v>
      </c>
      <c r="AA46" s="423">
        <v>40</v>
      </c>
      <c r="AB46" s="305" t="s">
        <v>974</v>
      </c>
      <c r="AC46" s="424">
        <v>583</v>
      </c>
      <c r="AD46" s="414">
        <v>583</v>
      </c>
      <c r="AE46" s="414">
        <v>0</v>
      </c>
      <c r="AF46" s="415">
        <v>0</v>
      </c>
      <c r="AG46" s="370">
        <v>86.5</v>
      </c>
      <c r="AH46" s="370">
        <v>36.4</v>
      </c>
      <c r="AI46" s="370">
        <v>0</v>
      </c>
      <c r="AJ46" s="372">
        <v>0</v>
      </c>
      <c r="AK46" s="372">
        <v>0</v>
      </c>
      <c r="AL46" s="175">
        <v>1957</v>
      </c>
      <c r="AM46" s="422">
        <v>698</v>
      </c>
      <c r="AN46" s="425">
        <v>0</v>
      </c>
      <c r="AO46" s="414">
        <v>698</v>
      </c>
      <c r="AP46" s="414">
        <v>0</v>
      </c>
      <c r="AQ46" s="695">
        <v>0</v>
      </c>
      <c r="AR46" s="414"/>
      <c r="AS46" s="387">
        <v>2009</v>
      </c>
      <c r="AT46" s="422" t="s">
        <v>68</v>
      </c>
      <c r="AU46" s="529" t="s">
        <v>56</v>
      </c>
      <c r="AV46" s="531"/>
      <c r="AW46" s="531"/>
      <c r="AX46" s="375" t="s">
        <v>56</v>
      </c>
      <c r="AY46" s="376">
        <v>1</v>
      </c>
      <c r="AZ46" s="390">
        <v>0</v>
      </c>
      <c r="BA46" s="175">
        <v>31</v>
      </c>
      <c r="BB46" s="32">
        <f t="shared" si="5"/>
        <v>31</v>
      </c>
      <c r="BC46" s="175">
        <v>31</v>
      </c>
      <c r="BD46" s="43">
        <v>0</v>
      </c>
      <c r="BE46" s="175">
        <v>40</v>
      </c>
      <c r="BF46" s="175">
        <v>41</v>
      </c>
      <c r="BG46" s="43" t="s">
        <v>56</v>
      </c>
      <c r="BH46" s="43"/>
      <c r="BI46" s="175">
        <v>2</v>
      </c>
      <c r="BJ46" s="133">
        <f t="shared" si="6"/>
        <v>750.1</v>
      </c>
      <c r="BK46" s="575">
        <f t="shared" si="7"/>
        <v>570.2</v>
      </c>
      <c r="BL46" s="167">
        <v>570.2</v>
      </c>
      <c r="BM46" s="168">
        <v>0</v>
      </c>
      <c r="BN46" s="578">
        <v>536.9</v>
      </c>
      <c r="BO46" s="377">
        <v>6.3</v>
      </c>
      <c r="BP46" s="175">
        <v>116.2</v>
      </c>
      <c r="BQ46" s="368">
        <v>57.4</v>
      </c>
      <c r="BR46" s="368">
        <v>0</v>
      </c>
      <c r="BS46" s="378">
        <v>0</v>
      </c>
      <c r="BT46" s="379">
        <f t="shared" si="8"/>
        <v>179.9</v>
      </c>
      <c r="BU46" s="391">
        <v>5</v>
      </c>
      <c r="BV46" s="392">
        <v>200</v>
      </c>
      <c r="BW46" s="392"/>
      <c r="BX46" s="175">
        <v>135</v>
      </c>
      <c r="BY46" s="392">
        <v>45</v>
      </c>
      <c r="BZ46" s="380">
        <v>385</v>
      </c>
      <c r="CA46" s="570">
        <v>0</v>
      </c>
      <c r="CB46" s="566">
        <v>0</v>
      </c>
      <c r="CC46" s="566">
        <v>1</v>
      </c>
      <c r="CD46" s="571">
        <v>0</v>
      </c>
      <c r="CE46" s="371" t="s">
        <v>58</v>
      </c>
      <c r="CF46" s="372">
        <v>1</v>
      </c>
      <c r="CG46" s="104" t="e">
        <f>#REF!</f>
        <v>#REF!</v>
      </c>
      <c r="CH46" s="674">
        <f t="shared" si="17"/>
        <v>187.525</v>
      </c>
      <c r="CI46" s="674">
        <f t="shared" si="18"/>
        <v>45.006</v>
      </c>
      <c r="CJ46" s="381"/>
      <c r="CK46" s="381"/>
      <c r="CL46" s="381"/>
      <c r="CM46" s="373" t="s">
        <v>59</v>
      </c>
      <c r="CN46" s="374" t="s">
        <v>871</v>
      </c>
      <c r="CO46" s="372">
        <v>1</v>
      </c>
      <c r="CP46" s="104" t="e">
        <f>#REF!</f>
        <v>#REF!</v>
      </c>
      <c r="CQ46" s="334">
        <f t="shared" si="9"/>
        <v>4.5006</v>
      </c>
      <c r="CR46" s="334">
        <f t="shared" si="10"/>
        <v>30.004</v>
      </c>
      <c r="CS46" s="334">
        <f t="shared" si="11"/>
        <v>30.004</v>
      </c>
      <c r="CT46" s="708"/>
      <c r="CU46" s="708"/>
      <c r="CV46" s="722"/>
      <c r="CW46" s="722" t="s">
        <v>1067</v>
      </c>
      <c r="CX46" s="370" t="s">
        <v>59</v>
      </c>
      <c r="CY46" s="371" t="s">
        <v>60</v>
      </c>
      <c r="CZ46" s="372">
        <v>1</v>
      </c>
      <c r="DA46" s="104" t="e">
        <f>#REF!</f>
        <v>#REF!</v>
      </c>
      <c r="DB46" s="334">
        <f t="shared" si="12"/>
        <v>4.5006</v>
      </c>
      <c r="DC46" s="334">
        <f t="shared" si="13"/>
        <v>30.004</v>
      </c>
      <c r="DD46" s="334">
        <f t="shared" si="14"/>
        <v>30.004</v>
      </c>
      <c r="DE46" s="708"/>
      <c r="DF46" s="709" t="s">
        <v>59</v>
      </c>
      <c r="DG46" s="484" t="s">
        <v>60</v>
      </c>
      <c r="DH46" s="175"/>
      <c r="DI46" s="704"/>
      <c r="DJ46" s="675">
        <f t="shared" si="15"/>
        <v>37.505</v>
      </c>
      <c r="DK46" s="374" t="s">
        <v>64</v>
      </c>
      <c r="DL46" s="372" t="s">
        <v>64</v>
      </c>
      <c r="DM46" s="372">
        <v>0</v>
      </c>
      <c r="DN46" s="108" t="s">
        <v>56</v>
      </c>
      <c r="DO46" s="108" t="s">
        <v>56</v>
      </c>
      <c r="DP46" s="381" t="s">
        <v>73</v>
      </c>
      <c r="DQ46" s="34" t="s">
        <v>60</v>
      </c>
      <c r="DR46" s="564"/>
      <c r="DS46" s="126" t="e">
        <f>#REF!</f>
        <v>#REF!</v>
      </c>
      <c r="DT46" s="663"/>
      <c r="DU46" s="663"/>
      <c r="DV46" s="32">
        <v>1</v>
      </c>
      <c r="DW46" s="32">
        <v>1</v>
      </c>
      <c r="DX46" s="32"/>
      <c r="DY46" s="161"/>
      <c r="DZ46" s="127">
        <v>1</v>
      </c>
      <c r="EA46" s="161"/>
      <c r="EB46" s="161"/>
      <c r="EC46" s="32">
        <v>1</v>
      </c>
      <c r="ED46" s="175"/>
      <c r="EE46" s="175"/>
      <c r="EF46" s="175"/>
      <c r="EG46" s="43" t="e">
        <f t="shared" si="19"/>
        <v>#REF!</v>
      </c>
      <c r="EH46" s="367"/>
    </row>
    <row r="47" spans="1:138" s="25" customFormat="1" ht="45.75" thickBot="1">
      <c r="A47" s="228">
        <f t="shared" si="16"/>
        <v>44</v>
      </c>
      <c r="B47" s="38" t="s">
        <v>52</v>
      </c>
      <c r="C47" s="39" t="s">
        <v>92</v>
      </c>
      <c r="D47" s="40">
        <v>13</v>
      </c>
      <c r="E47" s="41" t="s">
        <v>843</v>
      </c>
      <c r="F47" s="31" t="s">
        <v>705</v>
      </c>
      <c r="G47" s="40" t="s">
        <v>54</v>
      </c>
      <c r="H47" s="32">
        <v>1955</v>
      </c>
      <c r="I47" s="184" t="s">
        <v>986</v>
      </c>
      <c r="J47" s="32" t="s">
        <v>961</v>
      </c>
      <c r="K47" s="32" t="s">
        <v>844</v>
      </c>
      <c r="L47" s="32" t="s">
        <v>845</v>
      </c>
      <c r="M47" s="49"/>
      <c r="N47" s="49"/>
      <c r="O47" s="48" t="s">
        <v>721</v>
      </c>
      <c r="P47" s="109" t="s">
        <v>493</v>
      </c>
      <c r="Q47" s="32" t="s">
        <v>436</v>
      </c>
      <c r="R47" s="32">
        <v>2018</v>
      </c>
      <c r="S47" s="48" t="s">
        <v>716</v>
      </c>
      <c r="T47" s="102" t="s">
        <v>716</v>
      </c>
      <c r="U47" s="48" t="s">
        <v>67</v>
      </c>
      <c r="V47" s="306" t="s">
        <v>55</v>
      </c>
      <c r="W47" s="656">
        <v>50</v>
      </c>
      <c r="X47" s="657">
        <v>30550</v>
      </c>
      <c r="Y47" s="48">
        <v>35</v>
      </c>
      <c r="Z47" s="48">
        <v>38</v>
      </c>
      <c r="AA47" s="101">
        <v>35</v>
      </c>
      <c r="AB47" s="305" t="s">
        <v>974</v>
      </c>
      <c r="AC47" s="419">
        <v>475.8</v>
      </c>
      <c r="AD47" s="420">
        <v>315.2</v>
      </c>
      <c r="AE47" s="107">
        <v>0</v>
      </c>
      <c r="AF47" s="160">
        <v>0</v>
      </c>
      <c r="AG47" s="48">
        <v>58.8</v>
      </c>
      <c r="AH47" s="48">
        <v>4.1</v>
      </c>
      <c r="AI47" s="48">
        <v>0</v>
      </c>
      <c r="AJ47" s="34">
        <v>0</v>
      </c>
      <c r="AK47" s="34">
        <v>0</v>
      </c>
      <c r="AL47" s="32">
        <v>1955</v>
      </c>
      <c r="AM47" s="100">
        <v>433</v>
      </c>
      <c r="AN47" s="107">
        <v>433</v>
      </c>
      <c r="AO47" s="107">
        <v>0</v>
      </c>
      <c r="AP47" s="107">
        <v>0</v>
      </c>
      <c r="AQ47" s="420">
        <v>0</v>
      </c>
      <c r="AR47" s="698" t="s">
        <v>1063</v>
      </c>
      <c r="AS47" s="49">
        <v>2018</v>
      </c>
      <c r="AT47" s="100" t="s">
        <v>68</v>
      </c>
      <c r="AU47" s="528" t="s">
        <v>56</v>
      </c>
      <c r="AV47" s="540"/>
      <c r="AW47" s="540"/>
      <c r="AX47" s="101" t="s">
        <v>56</v>
      </c>
      <c r="AY47" s="42">
        <v>1</v>
      </c>
      <c r="AZ47" s="48">
        <v>0</v>
      </c>
      <c r="BA47" s="43">
        <v>7</v>
      </c>
      <c r="BB47" s="32">
        <f t="shared" si="5"/>
        <v>8</v>
      </c>
      <c r="BC47" s="43">
        <v>6</v>
      </c>
      <c r="BD47" s="127">
        <v>2</v>
      </c>
      <c r="BE47" s="43">
        <v>11</v>
      </c>
      <c r="BF47" s="43">
        <v>12</v>
      </c>
      <c r="BG47" s="43">
        <v>4</v>
      </c>
      <c r="BH47" s="43"/>
      <c r="BI47" s="43">
        <v>2</v>
      </c>
      <c r="BJ47" s="133">
        <f t="shared" si="6"/>
        <v>486.3</v>
      </c>
      <c r="BK47" s="575">
        <f t="shared" si="7"/>
        <v>449.5</v>
      </c>
      <c r="BL47" s="167">
        <v>327.8</v>
      </c>
      <c r="BM47" s="168">
        <v>121.7</v>
      </c>
      <c r="BN47" s="574">
        <v>333</v>
      </c>
      <c r="BO47" s="44">
        <v>2.7</v>
      </c>
      <c r="BP47" s="51">
        <v>0</v>
      </c>
      <c r="BQ47" s="45">
        <v>34.1</v>
      </c>
      <c r="BR47" s="51">
        <v>0</v>
      </c>
      <c r="BS47" s="46">
        <v>0</v>
      </c>
      <c r="BT47" s="379">
        <f t="shared" si="8"/>
        <v>36.800000000000004</v>
      </c>
      <c r="BU47" s="384">
        <v>4</v>
      </c>
      <c r="BV47" s="385">
        <v>12</v>
      </c>
      <c r="BW47" s="385"/>
      <c r="BX47" s="386">
        <v>6</v>
      </c>
      <c r="BY47" s="385"/>
      <c r="BZ47" s="380">
        <v>22</v>
      </c>
      <c r="CA47" s="570">
        <v>1</v>
      </c>
      <c r="CB47" s="566">
        <v>0</v>
      </c>
      <c r="CC47" s="566">
        <v>0</v>
      </c>
      <c r="CD47" s="571">
        <v>0</v>
      </c>
      <c r="CE47" s="37" t="s">
        <v>58</v>
      </c>
      <c r="CF47" s="34">
        <v>1</v>
      </c>
      <c r="CG47" s="104" t="e">
        <f>#REF!</f>
        <v>#REF!</v>
      </c>
      <c r="CH47" s="674">
        <f t="shared" si="17"/>
        <v>121.575</v>
      </c>
      <c r="CI47" s="674">
        <f t="shared" si="18"/>
        <v>29.178</v>
      </c>
      <c r="CJ47" s="33"/>
      <c r="CK47" s="33"/>
      <c r="CL47" s="33">
        <v>2019</v>
      </c>
      <c r="CM47" s="36" t="s">
        <v>59</v>
      </c>
      <c r="CN47" s="35" t="s">
        <v>58</v>
      </c>
      <c r="CO47" s="34">
        <v>1</v>
      </c>
      <c r="CP47" s="104" t="e">
        <f>#REF!</f>
        <v>#REF!</v>
      </c>
      <c r="CQ47" s="334">
        <f t="shared" si="9"/>
        <v>2.9178</v>
      </c>
      <c r="CR47" s="334">
        <f t="shared" si="10"/>
        <v>19.452</v>
      </c>
      <c r="CS47" s="334">
        <f t="shared" si="11"/>
        <v>19.452</v>
      </c>
      <c r="CT47" s="708">
        <v>2019</v>
      </c>
      <c r="CU47" s="708"/>
      <c r="CV47" s="722" t="s">
        <v>1067</v>
      </c>
      <c r="CW47" s="722"/>
      <c r="CX47" s="48" t="s">
        <v>59</v>
      </c>
      <c r="CY47" s="37" t="s">
        <v>60</v>
      </c>
      <c r="CZ47" s="34">
        <v>1</v>
      </c>
      <c r="DA47" s="104" t="e">
        <f>#REF!</f>
        <v>#REF!</v>
      </c>
      <c r="DB47" s="334">
        <f t="shared" si="12"/>
        <v>2.9178</v>
      </c>
      <c r="DC47" s="334">
        <f t="shared" si="13"/>
        <v>19.452</v>
      </c>
      <c r="DD47" s="334">
        <f t="shared" si="14"/>
        <v>19.452</v>
      </c>
      <c r="DE47" s="708">
        <v>2019</v>
      </c>
      <c r="DF47" s="305" t="s">
        <v>59</v>
      </c>
      <c r="DG47" s="483" t="s">
        <v>60</v>
      </c>
      <c r="DH47" s="43"/>
      <c r="DI47" s="348">
        <v>2019</v>
      </c>
      <c r="DJ47" s="675">
        <f t="shared" si="15"/>
        <v>24.315</v>
      </c>
      <c r="DK47" s="35" t="s">
        <v>64</v>
      </c>
      <c r="DL47" s="34" t="s">
        <v>64</v>
      </c>
      <c r="DM47" s="34">
        <v>0</v>
      </c>
      <c r="DN47" s="108" t="s">
        <v>56</v>
      </c>
      <c r="DO47" s="108" t="s">
        <v>56</v>
      </c>
      <c r="DP47" s="33" t="s">
        <v>73</v>
      </c>
      <c r="DQ47" s="34" t="s">
        <v>60</v>
      </c>
      <c r="DR47" s="563"/>
      <c r="DS47" s="126" t="e">
        <f>#REF!</f>
        <v>#REF!</v>
      </c>
      <c r="DT47" s="272">
        <v>1</v>
      </c>
      <c r="DU47" s="272">
        <v>2018</v>
      </c>
      <c r="DV47" s="32">
        <v>1</v>
      </c>
      <c r="DW47" s="32">
        <v>1</v>
      </c>
      <c r="DX47" s="32">
        <v>1</v>
      </c>
      <c r="DY47" s="161"/>
      <c r="DZ47" s="161"/>
      <c r="EA47" s="161"/>
      <c r="EB47" s="161"/>
      <c r="EC47" s="32">
        <v>1</v>
      </c>
      <c r="ED47" s="43"/>
      <c r="EE47" s="43"/>
      <c r="EF47" s="43"/>
      <c r="EG47" s="43" t="e">
        <f t="shared" si="19"/>
        <v>#REF!</v>
      </c>
      <c r="EH47" s="84"/>
    </row>
    <row r="48" spans="1:138" s="56" customFormat="1" ht="45.75" thickBot="1">
      <c r="A48" s="228">
        <f t="shared" si="16"/>
        <v>45</v>
      </c>
      <c r="B48" s="38" t="s">
        <v>52</v>
      </c>
      <c r="C48" s="39" t="s">
        <v>92</v>
      </c>
      <c r="D48" s="40">
        <v>15</v>
      </c>
      <c r="E48" s="41" t="s">
        <v>846</v>
      </c>
      <c r="F48" s="47" t="s">
        <v>705</v>
      </c>
      <c r="G48" s="40" t="s">
        <v>54</v>
      </c>
      <c r="H48" s="32">
        <v>1955</v>
      </c>
      <c r="I48" s="184" t="s">
        <v>986</v>
      </c>
      <c r="J48" s="32" t="s">
        <v>962</v>
      </c>
      <c r="K48" s="32" t="s">
        <v>847</v>
      </c>
      <c r="L48" s="32" t="s">
        <v>848</v>
      </c>
      <c r="M48" s="49"/>
      <c r="N48" s="49"/>
      <c r="O48" s="48" t="s">
        <v>721</v>
      </c>
      <c r="P48" s="109" t="s">
        <v>493</v>
      </c>
      <c r="Q48" s="32" t="s">
        <v>436</v>
      </c>
      <c r="R48" s="32">
        <v>2019</v>
      </c>
      <c r="S48" s="48" t="s">
        <v>716</v>
      </c>
      <c r="T48" s="102" t="s">
        <v>716</v>
      </c>
      <c r="U48" s="48" t="s">
        <v>67</v>
      </c>
      <c r="V48" s="306" t="s">
        <v>55</v>
      </c>
      <c r="W48" s="656">
        <v>21</v>
      </c>
      <c r="X48" s="657">
        <v>31083</v>
      </c>
      <c r="Y48" s="48">
        <v>21</v>
      </c>
      <c r="Z48" s="48">
        <v>21</v>
      </c>
      <c r="AA48" s="101">
        <v>20</v>
      </c>
      <c r="AB48" s="305" t="s">
        <v>974</v>
      </c>
      <c r="AC48" s="419">
        <v>792.6</v>
      </c>
      <c r="AD48" s="420">
        <v>562</v>
      </c>
      <c r="AE48" s="107">
        <v>0</v>
      </c>
      <c r="AF48" s="160">
        <v>0</v>
      </c>
      <c r="AG48" s="48">
        <v>118</v>
      </c>
      <c r="AH48" s="48">
        <v>8.2</v>
      </c>
      <c r="AI48" s="48">
        <v>0</v>
      </c>
      <c r="AJ48" s="34">
        <v>0</v>
      </c>
      <c r="AK48" s="34">
        <v>0</v>
      </c>
      <c r="AL48" s="32">
        <v>2008</v>
      </c>
      <c r="AM48" s="100">
        <v>732</v>
      </c>
      <c r="AN48" s="107">
        <v>732</v>
      </c>
      <c r="AO48" s="107">
        <v>0</v>
      </c>
      <c r="AP48" s="107">
        <v>0</v>
      </c>
      <c r="AQ48" s="420">
        <v>0</v>
      </c>
      <c r="AR48" s="698" t="s">
        <v>1063</v>
      </c>
      <c r="AS48" s="49">
        <v>2018</v>
      </c>
      <c r="AT48" s="100" t="s">
        <v>68</v>
      </c>
      <c r="AU48" s="528" t="s">
        <v>56</v>
      </c>
      <c r="AV48" s="540"/>
      <c r="AW48" s="540"/>
      <c r="AX48" s="101" t="s">
        <v>56</v>
      </c>
      <c r="AY48" s="42">
        <v>2</v>
      </c>
      <c r="AZ48" s="48">
        <v>0</v>
      </c>
      <c r="BA48" s="43">
        <v>12</v>
      </c>
      <c r="BB48" s="32">
        <f t="shared" si="5"/>
        <v>12</v>
      </c>
      <c r="BC48" s="43">
        <v>12</v>
      </c>
      <c r="BD48" s="43">
        <v>0</v>
      </c>
      <c r="BE48" s="43">
        <v>25</v>
      </c>
      <c r="BF48" s="43">
        <v>25</v>
      </c>
      <c r="BG48" s="43">
        <v>6</v>
      </c>
      <c r="BH48" s="43"/>
      <c r="BI48" s="43">
        <v>2</v>
      </c>
      <c r="BJ48" s="133">
        <f t="shared" si="6"/>
        <v>835.8000000000002</v>
      </c>
      <c r="BK48" s="575">
        <f t="shared" si="7"/>
        <v>782.1000000000001</v>
      </c>
      <c r="BL48" s="167">
        <v>782.1000000000001</v>
      </c>
      <c r="BM48" s="168">
        <v>0</v>
      </c>
      <c r="BN48" s="574">
        <v>561</v>
      </c>
      <c r="BO48" s="44">
        <v>4.6</v>
      </c>
      <c r="BP48" s="51">
        <v>0</v>
      </c>
      <c r="BQ48" s="45">
        <v>49.1</v>
      </c>
      <c r="BR48" s="51">
        <v>0</v>
      </c>
      <c r="BS48" s="46">
        <v>0</v>
      </c>
      <c r="BT48" s="379">
        <f t="shared" si="8"/>
        <v>53.7</v>
      </c>
      <c r="BU48" s="384">
        <v>6</v>
      </c>
      <c r="BV48" s="385">
        <v>114</v>
      </c>
      <c r="BW48" s="385"/>
      <c r="BX48" s="386">
        <v>18</v>
      </c>
      <c r="BY48" s="385">
        <v>306</v>
      </c>
      <c r="BZ48" s="380">
        <v>444</v>
      </c>
      <c r="CA48" s="570">
        <v>1</v>
      </c>
      <c r="CB48" s="566">
        <v>0</v>
      </c>
      <c r="CC48" s="566">
        <v>0</v>
      </c>
      <c r="CD48" s="571">
        <v>0</v>
      </c>
      <c r="CE48" s="37" t="s">
        <v>58</v>
      </c>
      <c r="CF48" s="34">
        <v>1</v>
      </c>
      <c r="CG48" s="104" t="e">
        <f>#REF!</f>
        <v>#REF!</v>
      </c>
      <c r="CH48" s="674">
        <f t="shared" si="17"/>
        <v>208.95000000000005</v>
      </c>
      <c r="CI48" s="674">
        <f t="shared" si="18"/>
        <v>50.14800000000001</v>
      </c>
      <c r="CJ48" s="33"/>
      <c r="CK48" s="33"/>
      <c r="CL48" s="33"/>
      <c r="CM48" s="36" t="s">
        <v>59</v>
      </c>
      <c r="CN48" s="35" t="s">
        <v>58</v>
      </c>
      <c r="CO48" s="34">
        <v>1</v>
      </c>
      <c r="CP48" s="104" t="e">
        <f>#REF!</f>
        <v>#REF!</v>
      </c>
      <c r="CQ48" s="334">
        <f t="shared" si="9"/>
        <v>5.014800000000001</v>
      </c>
      <c r="CR48" s="334">
        <f t="shared" si="10"/>
        <v>33.43200000000001</v>
      </c>
      <c r="CS48" s="334">
        <f t="shared" si="11"/>
        <v>33.43200000000001</v>
      </c>
      <c r="CT48" s="708">
        <v>2021</v>
      </c>
      <c r="CU48" s="708"/>
      <c r="CV48" s="722" t="s">
        <v>1067</v>
      </c>
      <c r="CW48" s="722"/>
      <c r="CX48" s="48" t="s">
        <v>59</v>
      </c>
      <c r="CY48" s="37" t="s">
        <v>60</v>
      </c>
      <c r="CZ48" s="34">
        <v>1</v>
      </c>
      <c r="DA48" s="104" t="e">
        <f>#REF!</f>
        <v>#REF!</v>
      </c>
      <c r="DB48" s="334">
        <f t="shared" si="12"/>
        <v>5.014800000000001</v>
      </c>
      <c r="DC48" s="334">
        <f t="shared" si="13"/>
        <v>33.43200000000001</v>
      </c>
      <c r="DD48" s="334">
        <f t="shared" si="14"/>
        <v>33.43200000000001</v>
      </c>
      <c r="DE48" s="708">
        <v>2021</v>
      </c>
      <c r="DF48" s="305" t="s">
        <v>59</v>
      </c>
      <c r="DG48" s="483" t="s">
        <v>60</v>
      </c>
      <c r="DH48" s="40"/>
      <c r="DI48" s="58">
        <v>2021</v>
      </c>
      <c r="DJ48" s="675">
        <f t="shared" si="15"/>
        <v>41.79000000000001</v>
      </c>
      <c r="DK48" s="35" t="s">
        <v>64</v>
      </c>
      <c r="DL48" s="34" t="s">
        <v>64</v>
      </c>
      <c r="DM48" s="34">
        <v>0</v>
      </c>
      <c r="DN48" s="108" t="s">
        <v>56</v>
      </c>
      <c r="DO48" s="108" t="s">
        <v>56</v>
      </c>
      <c r="DP48" s="33" t="s">
        <v>73</v>
      </c>
      <c r="DQ48" s="34" t="s">
        <v>60</v>
      </c>
      <c r="DR48" s="278"/>
      <c r="DS48" s="126" t="e">
        <f>#REF!</f>
        <v>#REF!</v>
      </c>
      <c r="DT48" s="59">
        <v>1</v>
      </c>
      <c r="DU48" s="59">
        <v>2018</v>
      </c>
      <c r="DV48" s="32">
        <v>1</v>
      </c>
      <c r="DW48" s="32">
        <v>1</v>
      </c>
      <c r="DX48" s="32">
        <v>1</v>
      </c>
      <c r="DY48" s="161"/>
      <c r="DZ48" s="161"/>
      <c r="EA48" s="161"/>
      <c r="EB48" s="161"/>
      <c r="EC48" s="32">
        <v>1</v>
      </c>
      <c r="ED48" s="40"/>
      <c r="EE48" s="40"/>
      <c r="EF48" s="40"/>
      <c r="EG48" s="43" t="e">
        <f t="shared" si="19"/>
        <v>#REF!</v>
      </c>
      <c r="EH48" s="193"/>
    </row>
    <row r="49" spans="1:138" s="56" customFormat="1" ht="45.75" thickBot="1">
      <c r="A49" s="228">
        <f t="shared" si="16"/>
        <v>46</v>
      </c>
      <c r="B49" s="38" t="s">
        <v>52</v>
      </c>
      <c r="C49" s="39" t="s">
        <v>92</v>
      </c>
      <c r="D49" s="40">
        <v>18</v>
      </c>
      <c r="E49" s="41" t="s">
        <v>849</v>
      </c>
      <c r="F49" s="31" t="s">
        <v>705</v>
      </c>
      <c r="G49" s="40" t="s">
        <v>54</v>
      </c>
      <c r="H49" s="32">
        <v>1951</v>
      </c>
      <c r="I49" s="184" t="s">
        <v>986</v>
      </c>
      <c r="J49" s="32" t="s">
        <v>963</v>
      </c>
      <c r="K49" s="32" t="s">
        <v>850</v>
      </c>
      <c r="L49" s="32" t="s">
        <v>851</v>
      </c>
      <c r="M49" s="49" t="s">
        <v>852</v>
      </c>
      <c r="N49" s="49">
        <v>742</v>
      </c>
      <c r="O49" s="48" t="s">
        <v>775</v>
      </c>
      <c r="P49" s="109" t="s">
        <v>493</v>
      </c>
      <c r="Q49" s="588" t="s">
        <v>497</v>
      </c>
      <c r="R49" s="588">
        <v>2020</v>
      </c>
      <c r="S49" s="48" t="s">
        <v>716</v>
      </c>
      <c r="T49" s="102" t="s">
        <v>716</v>
      </c>
      <c r="U49" s="48" t="s">
        <v>67</v>
      </c>
      <c r="V49" s="306" t="s">
        <v>55</v>
      </c>
      <c r="W49" s="656">
        <v>39</v>
      </c>
      <c r="X49" s="657">
        <v>31455</v>
      </c>
      <c r="Y49" s="48">
        <v>39</v>
      </c>
      <c r="Z49" s="48">
        <v>39</v>
      </c>
      <c r="AA49" s="101">
        <v>39</v>
      </c>
      <c r="AB49" s="305" t="s">
        <v>974</v>
      </c>
      <c r="AC49" s="419">
        <v>792.8</v>
      </c>
      <c r="AD49" s="420">
        <v>561.3</v>
      </c>
      <c r="AE49" s="107">
        <v>0</v>
      </c>
      <c r="AF49" s="222">
        <v>0</v>
      </c>
      <c r="AG49" s="48">
        <v>118</v>
      </c>
      <c r="AH49" s="48">
        <v>7.5</v>
      </c>
      <c r="AI49" s="48">
        <v>0</v>
      </c>
      <c r="AJ49" s="34">
        <v>0</v>
      </c>
      <c r="AK49" s="34">
        <v>0</v>
      </c>
      <c r="AL49" s="32">
        <v>2020</v>
      </c>
      <c r="AM49" s="100">
        <v>729</v>
      </c>
      <c r="AN49" s="107">
        <v>729</v>
      </c>
      <c r="AO49" s="107">
        <v>0</v>
      </c>
      <c r="AP49" s="107">
        <v>0</v>
      </c>
      <c r="AQ49" s="420">
        <v>0</v>
      </c>
      <c r="AR49" s="107"/>
      <c r="AS49" s="49">
        <v>2012</v>
      </c>
      <c r="AT49" s="100" t="s">
        <v>68</v>
      </c>
      <c r="AU49" s="528" t="s">
        <v>56</v>
      </c>
      <c r="AV49" s="540"/>
      <c r="AW49" s="540"/>
      <c r="AX49" s="101" t="s">
        <v>56</v>
      </c>
      <c r="AY49" s="42">
        <v>2</v>
      </c>
      <c r="AZ49" s="48">
        <v>0</v>
      </c>
      <c r="BA49" s="43">
        <v>12</v>
      </c>
      <c r="BB49" s="32">
        <f t="shared" si="5"/>
        <v>13</v>
      </c>
      <c r="BC49" s="43">
        <v>7</v>
      </c>
      <c r="BD49" s="43">
        <v>6</v>
      </c>
      <c r="BE49" s="43">
        <v>21</v>
      </c>
      <c r="BF49" s="43">
        <v>21</v>
      </c>
      <c r="BG49" s="43">
        <v>6</v>
      </c>
      <c r="BH49" s="43"/>
      <c r="BI49" s="43">
        <v>2</v>
      </c>
      <c r="BJ49" s="133">
        <f t="shared" si="6"/>
        <v>838.8000000000001</v>
      </c>
      <c r="BK49" s="575">
        <f t="shared" si="7"/>
        <v>787.2</v>
      </c>
      <c r="BL49" s="167">
        <v>447.1</v>
      </c>
      <c r="BM49" s="168">
        <v>340.1</v>
      </c>
      <c r="BN49" s="574">
        <v>565.3</v>
      </c>
      <c r="BO49" s="44">
        <v>4.2</v>
      </c>
      <c r="BP49" s="51">
        <v>0</v>
      </c>
      <c r="BQ49" s="45">
        <v>47.4</v>
      </c>
      <c r="BR49" s="51">
        <v>0</v>
      </c>
      <c r="BS49" s="46">
        <v>0</v>
      </c>
      <c r="BT49" s="379">
        <f t="shared" si="8"/>
        <v>51.6</v>
      </c>
      <c r="BU49" s="384">
        <v>42</v>
      </c>
      <c r="BV49" s="385">
        <v>250</v>
      </c>
      <c r="BW49" s="385"/>
      <c r="BX49" s="386">
        <v>70</v>
      </c>
      <c r="BY49" s="385">
        <v>200</v>
      </c>
      <c r="BZ49" s="380">
        <v>562</v>
      </c>
      <c r="CA49" s="570">
        <v>1</v>
      </c>
      <c r="CB49" s="566">
        <v>0</v>
      </c>
      <c r="CC49" s="566">
        <v>0</v>
      </c>
      <c r="CD49" s="571">
        <v>0</v>
      </c>
      <c r="CE49" s="37" t="s">
        <v>58</v>
      </c>
      <c r="CF49" s="34">
        <v>1</v>
      </c>
      <c r="CG49" s="104" t="e">
        <f>#REF!</f>
        <v>#REF!</v>
      </c>
      <c r="CH49" s="674">
        <f t="shared" si="17"/>
        <v>209.70000000000002</v>
      </c>
      <c r="CI49" s="674">
        <f t="shared" si="18"/>
        <v>50.328</v>
      </c>
      <c r="CJ49" s="33"/>
      <c r="CK49" s="33"/>
      <c r="CL49" s="33">
        <v>2019</v>
      </c>
      <c r="CM49" s="36" t="s">
        <v>59</v>
      </c>
      <c r="CN49" s="35" t="s">
        <v>58</v>
      </c>
      <c r="CO49" s="34">
        <v>1</v>
      </c>
      <c r="CP49" s="104" t="e">
        <f>#REF!</f>
        <v>#REF!</v>
      </c>
      <c r="CQ49" s="334">
        <f t="shared" si="9"/>
        <v>5.032800000000001</v>
      </c>
      <c r="CR49" s="334">
        <f t="shared" si="10"/>
        <v>33.55200000000001</v>
      </c>
      <c r="CS49" s="334">
        <f t="shared" si="11"/>
        <v>33.55200000000001</v>
      </c>
      <c r="CT49" s="708">
        <v>2018</v>
      </c>
      <c r="CU49" s="708"/>
      <c r="CV49" s="722" t="s">
        <v>1067</v>
      </c>
      <c r="CW49" s="722"/>
      <c r="CX49" s="48" t="s">
        <v>59</v>
      </c>
      <c r="CY49" s="37" t="s">
        <v>60</v>
      </c>
      <c r="CZ49" s="34">
        <v>1</v>
      </c>
      <c r="DA49" s="104" t="e">
        <f>#REF!</f>
        <v>#REF!</v>
      </c>
      <c r="DB49" s="334">
        <f t="shared" si="12"/>
        <v>5.032800000000001</v>
      </c>
      <c r="DC49" s="334">
        <f t="shared" si="13"/>
        <v>33.55200000000001</v>
      </c>
      <c r="DD49" s="334">
        <f t="shared" si="14"/>
        <v>33.55200000000001</v>
      </c>
      <c r="DE49" s="708">
        <v>2018</v>
      </c>
      <c r="DF49" s="305" t="s">
        <v>59</v>
      </c>
      <c r="DG49" s="483" t="s">
        <v>60</v>
      </c>
      <c r="DH49" s="40"/>
      <c r="DI49" s="58">
        <v>2020</v>
      </c>
      <c r="DJ49" s="675">
        <f t="shared" si="15"/>
        <v>41.940000000000005</v>
      </c>
      <c r="DK49" s="35" t="s">
        <v>64</v>
      </c>
      <c r="DL49" s="34" t="s">
        <v>64</v>
      </c>
      <c r="DM49" s="34">
        <v>0</v>
      </c>
      <c r="DN49" s="108" t="s">
        <v>56</v>
      </c>
      <c r="DO49" s="108" t="s">
        <v>56</v>
      </c>
      <c r="DP49" s="33" t="s">
        <v>73</v>
      </c>
      <c r="DQ49" s="34" t="s">
        <v>60</v>
      </c>
      <c r="DR49" s="278"/>
      <c r="DS49" s="126" t="e">
        <f>#REF!</f>
        <v>#REF!</v>
      </c>
      <c r="DT49" s="59"/>
      <c r="DU49" s="59">
        <v>2019</v>
      </c>
      <c r="DV49" s="32">
        <v>1</v>
      </c>
      <c r="DW49" s="32">
        <v>1</v>
      </c>
      <c r="DX49" s="32">
        <v>1</v>
      </c>
      <c r="DY49" s="161"/>
      <c r="DZ49" s="161"/>
      <c r="EA49" s="161"/>
      <c r="EB49" s="161"/>
      <c r="EC49" s="32">
        <v>1</v>
      </c>
      <c r="ED49" s="40"/>
      <c r="EE49" s="40"/>
      <c r="EF49" s="40"/>
      <c r="EG49" s="43" t="e">
        <f t="shared" si="19"/>
        <v>#REF!</v>
      </c>
      <c r="EH49" s="193"/>
    </row>
    <row r="50" spans="1:138" s="56" customFormat="1" ht="45.75" thickBot="1">
      <c r="A50" s="228">
        <f t="shared" si="16"/>
        <v>47</v>
      </c>
      <c r="B50" s="38" t="s">
        <v>52</v>
      </c>
      <c r="C50" s="39" t="s">
        <v>92</v>
      </c>
      <c r="D50" s="40">
        <v>20</v>
      </c>
      <c r="E50" s="41" t="s">
        <v>853</v>
      </c>
      <c r="F50" s="31" t="s">
        <v>705</v>
      </c>
      <c r="G50" s="40" t="s">
        <v>54</v>
      </c>
      <c r="H50" s="32">
        <v>1951</v>
      </c>
      <c r="I50" s="184" t="s">
        <v>986</v>
      </c>
      <c r="J50" s="32" t="s">
        <v>964</v>
      </c>
      <c r="K50" s="32" t="s">
        <v>854</v>
      </c>
      <c r="L50" s="32" t="s">
        <v>855</v>
      </c>
      <c r="M50" s="32"/>
      <c r="N50" s="32"/>
      <c r="O50" s="48" t="s">
        <v>721</v>
      </c>
      <c r="P50" s="109" t="s">
        <v>493</v>
      </c>
      <c r="Q50" s="588" t="s">
        <v>497</v>
      </c>
      <c r="R50" s="588">
        <v>2019</v>
      </c>
      <c r="S50" s="48" t="s">
        <v>716</v>
      </c>
      <c r="T50" s="102" t="s">
        <v>716</v>
      </c>
      <c r="U50" s="48" t="s">
        <v>67</v>
      </c>
      <c r="V50" s="306" t="s">
        <v>67</v>
      </c>
      <c r="W50" s="656">
        <v>30</v>
      </c>
      <c r="X50" s="657">
        <v>31090</v>
      </c>
      <c r="Y50" s="48">
        <v>30</v>
      </c>
      <c r="Z50" s="48">
        <v>30</v>
      </c>
      <c r="AA50" s="101">
        <v>30</v>
      </c>
      <c r="AB50" s="305" t="s">
        <v>974</v>
      </c>
      <c r="AC50" s="419">
        <v>794</v>
      </c>
      <c r="AD50" s="419">
        <v>794</v>
      </c>
      <c r="AE50" s="107">
        <v>0</v>
      </c>
      <c r="AF50" s="160">
        <v>0</v>
      </c>
      <c r="AG50" s="48">
        <v>111.9</v>
      </c>
      <c r="AH50" s="48">
        <v>8.2</v>
      </c>
      <c r="AI50" s="48">
        <v>0</v>
      </c>
      <c r="AJ50" s="34">
        <v>0</v>
      </c>
      <c r="AK50" s="34">
        <v>0</v>
      </c>
      <c r="AL50" s="32">
        <v>2019</v>
      </c>
      <c r="AM50" s="100">
        <v>738</v>
      </c>
      <c r="AN50" s="107">
        <v>738</v>
      </c>
      <c r="AO50" s="107">
        <v>0</v>
      </c>
      <c r="AP50" s="107">
        <v>0</v>
      </c>
      <c r="AQ50" s="420">
        <v>0</v>
      </c>
      <c r="AR50" s="107"/>
      <c r="AS50" s="49">
        <v>2005</v>
      </c>
      <c r="AT50" s="100" t="s">
        <v>68</v>
      </c>
      <c r="AU50" s="528" t="s">
        <v>56</v>
      </c>
      <c r="AV50" s="540"/>
      <c r="AW50" s="540"/>
      <c r="AX50" s="101" t="s">
        <v>56</v>
      </c>
      <c r="AY50" s="42">
        <v>2</v>
      </c>
      <c r="AZ50" s="48">
        <v>0</v>
      </c>
      <c r="BA50" s="43">
        <v>12</v>
      </c>
      <c r="BB50" s="32">
        <f t="shared" si="5"/>
        <v>12</v>
      </c>
      <c r="BC50" s="43">
        <v>12</v>
      </c>
      <c r="BD50" s="43">
        <v>0</v>
      </c>
      <c r="BE50" s="43">
        <v>22</v>
      </c>
      <c r="BF50" s="43">
        <v>22</v>
      </c>
      <c r="BG50" s="43">
        <v>6</v>
      </c>
      <c r="BH50" s="43"/>
      <c r="BI50" s="43">
        <v>2</v>
      </c>
      <c r="BJ50" s="133">
        <f t="shared" si="6"/>
        <v>839</v>
      </c>
      <c r="BK50" s="575">
        <f t="shared" si="7"/>
        <v>782.6</v>
      </c>
      <c r="BL50" s="167">
        <v>782.6</v>
      </c>
      <c r="BM50" s="168">
        <v>0</v>
      </c>
      <c r="BN50" s="574">
        <v>568</v>
      </c>
      <c r="BO50" s="44">
        <v>4.5</v>
      </c>
      <c r="BP50" s="51">
        <v>0</v>
      </c>
      <c r="BQ50" s="45">
        <v>51.9</v>
      </c>
      <c r="BR50" s="51">
        <v>0</v>
      </c>
      <c r="BS50" s="46">
        <v>0</v>
      </c>
      <c r="BT50" s="379">
        <f t="shared" si="8"/>
        <v>56.4</v>
      </c>
      <c r="BU50" s="384">
        <v>40</v>
      </c>
      <c r="BV50" s="385">
        <v>160</v>
      </c>
      <c r="BW50" s="385"/>
      <c r="BX50" s="386">
        <v>40</v>
      </c>
      <c r="BY50" s="385">
        <v>200</v>
      </c>
      <c r="BZ50" s="380">
        <v>440</v>
      </c>
      <c r="CA50" s="570">
        <v>1</v>
      </c>
      <c r="CB50" s="566">
        <v>0</v>
      </c>
      <c r="CC50" s="566">
        <v>0</v>
      </c>
      <c r="CD50" s="571">
        <v>0</v>
      </c>
      <c r="CE50" s="37" t="s">
        <v>58</v>
      </c>
      <c r="CF50" s="34">
        <v>1</v>
      </c>
      <c r="CG50" s="104" t="e">
        <f>#REF!</f>
        <v>#REF!</v>
      </c>
      <c r="CH50" s="674">
        <f t="shared" si="17"/>
        <v>209.75</v>
      </c>
      <c r="CI50" s="674">
        <f t="shared" si="18"/>
        <v>50.339999999999996</v>
      </c>
      <c r="CJ50" s="33"/>
      <c r="CK50" s="33"/>
      <c r="CL50" s="33">
        <v>2019</v>
      </c>
      <c r="CM50" s="36" t="s">
        <v>59</v>
      </c>
      <c r="CN50" s="35" t="s">
        <v>58</v>
      </c>
      <c r="CO50" s="34">
        <v>1</v>
      </c>
      <c r="CP50" s="104" t="e">
        <f>#REF!</f>
        <v>#REF!</v>
      </c>
      <c r="CQ50" s="334">
        <f t="shared" si="9"/>
        <v>5.034</v>
      </c>
      <c r="CR50" s="334">
        <f t="shared" si="10"/>
        <v>33.56</v>
      </c>
      <c r="CS50" s="334">
        <f t="shared" si="11"/>
        <v>33.56</v>
      </c>
      <c r="CT50" s="708">
        <v>2018</v>
      </c>
      <c r="CU50" s="708"/>
      <c r="CV50" s="722" t="s">
        <v>1067</v>
      </c>
      <c r="CW50" s="722"/>
      <c r="CX50" s="48" t="s">
        <v>59</v>
      </c>
      <c r="CY50" s="37" t="s">
        <v>60</v>
      </c>
      <c r="CZ50" s="34">
        <v>1</v>
      </c>
      <c r="DA50" s="104" t="e">
        <f>#REF!</f>
        <v>#REF!</v>
      </c>
      <c r="DB50" s="334">
        <f t="shared" si="12"/>
        <v>5.034</v>
      </c>
      <c r="DC50" s="334">
        <f t="shared" si="13"/>
        <v>33.56</v>
      </c>
      <c r="DD50" s="334">
        <f t="shared" si="14"/>
        <v>33.56</v>
      </c>
      <c r="DE50" s="708">
        <v>2018</v>
      </c>
      <c r="DF50" s="305" t="s">
        <v>59</v>
      </c>
      <c r="DG50" s="483" t="s">
        <v>60</v>
      </c>
      <c r="DH50" s="40"/>
      <c r="DI50" s="58">
        <v>2019</v>
      </c>
      <c r="DJ50" s="675">
        <f t="shared" si="15"/>
        <v>41.95</v>
      </c>
      <c r="DK50" s="35" t="s">
        <v>64</v>
      </c>
      <c r="DL50" s="34" t="s">
        <v>64</v>
      </c>
      <c r="DM50" s="34">
        <v>0</v>
      </c>
      <c r="DN50" s="108" t="s">
        <v>56</v>
      </c>
      <c r="DO50" s="108" t="s">
        <v>56</v>
      </c>
      <c r="DP50" s="33" t="s">
        <v>73</v>
      </c>
      <c r="DQ50" s="34" t="s">
        <v>60</v>
      </c>
      <c r="DR50" s="278"/>
      <c r="DS50" s="126" t="e">
        <f>#REF!</f>
        <v>#REF!</v>
      </c>
      <c r="DT50" s="59"/>
      <c r="DU50" s="59">
        <v>2019</v>
      </c>
      <c r="DV50" s="32">
        <v>1</v>
      </c>
      <c r="DW50" s="32">
        <v>1</v>
      </c>
      <c r="DX50" s="32">
        <v>1</v>
      </c>
      <c r="DY50" s="161"/>
      <c r="DZ50" s="161"/>
      <c r="EA50" s="161"/>
      <c r="EB50" s="161"/>
      <c r="EC50" s="32">
        <v>1</v>
      </c>
      <c r="ED50" s="40"/>
      <c r="EE50" s="40"/>
      <c r="EF50" s="40"/>
      <c r="EG50" s="43" t="e">
        <f t="shared" si="19"/>
        <v>#REF!</v>
      </c>
      <c r="EH50" s="193"/>
    </row>
    <row r="51" spans="1:138" s="56" customFormat="1" ht="45.75" thickBot="1">
      <c r="A51" s="228">
        <f t="shared" si="16"/>
        <v>48</v>
      </c>
      <c r="B51" s="38" t="s">
        <v>52</v>
      </c>
      <c r="C51" s="39" t="s">
        <v>92</v>
      </c>
      <c r="D51" s="40">
        <v>21</v>
      </c>
      <c r="E51" s="41" t="s">
        <v>856</v>
      </c>
      <c r="F51" s="31" t="s">
        <v>705</v>
      </c>
      <c r="G51" s="40" t="s">
        <v>54</v>
      </c>
      <c r="H51" s="32">
        <v>1954</v>
      </c>
      <c r="I51" s="184" t="s">
        <v>986</v>
      </c>
      <c r="J51" s="32" t="s">
        <v>965</v>
      </c>
      <c r="K51" s="32" t="s">
        <v>857</v>
      </c>
      <c r="L51" s="32" t="s">
        <v>486</v>
      </c>
      <c r="M51" s="32"/>
      <c r="N51" s="32"/>
      <c r="O51" s="48" t="s">
        <v>721</v>
      </c>
      <c r="P51" s="109" t="s">
        <v>493</v>
      </c>
      <c r="Q51" s="588" t="s">
        <v>497</v>
      </c>
      <c r="R51" s="588">
        <v>2019</v>
      </c>
      <c r="S51" s="48" t="s">
        <v>716</v>
      </c>
      <c r="T51" s="102" t="s">
        <v>716</v>
      </c>
      <c r="U51" s="48" t="s">
        <v>67</v>
      </c>
      <c r="V51" s="306" t="s">
        <v>55</v>
      </c>
      <c r="W51" s="656">
        <v>48</v>
      </c>
      <c r="X51" s="657">
        <v>31089</v>
      </c>
      <c r="Y51" s="48">
        <v>48</v>
      </c>
      <c r="Z51" s="48">
        <v>48</v>
      </c>
      <c r="AA51" s="101">
        <v>48</v>
      </c>
      <c r="AB51" s="305" t="s">
        <v>974</v>
      </c>
      <c r="AC51" s="419">
        <v>793</v>
      </c>
      <c r="AD51" s="420">
        <v>566.3</v>
      </c>
      <c r="AE51" s="107">
        <v>0</v>
      </c>
      <c r="AF51" s="222">
        <v>0</v>
      </c>
      <c r="AG51" s="48">
        <v>111.3</v>
      </c>
      <c r="AH51" s="48">
        <v>7.5</v>
      </c>
      <c r="AI51" s="48">
        <v>0</v>
      </c>
      <c r="AJ51" s="34">
        <v>0</v>
      </c>
      <c r="AK51" s="34">
        <v>0</v>
      </c>
      <c r="AL51" s="32">
        <v>2019</v>
      </c>
      <c r="AM51" s="100">
        <v>735</v>
      </c>
      <c r="AN51" s="107">
        <v>735</v>
      </c>
      <c r="AO51" s="107">
        <v>0</v>
      </c>
      <c r="AP51" s="107">
        <v>0</v>
      </c>
      <c r="AQ51" s="420">
        <v>0</v>
      </c>
      <c r="AR51" s="107"/>
      <c r="AS51" s="49">
        <v>2001</v>
      </c>
      <c r="AT51" s="100" t="s">
        <v>68</v>
      </c>
      <c r="AU51" s="528" t="s">
        <v>56</v>
      </c>
      <c r="AV51" s="540"/>
      <c r="AW51" s="540"/>
      <c r="AX51" s="101" t="s">
        <v>56</v>
      </c>
      <c r="AY51" s="42">
        <v>2</v>
      </c>
      <c r="AZ51" s="48">
        <v>0</v>
      </c>
      <c r="BA51" s="43">
        <v>11</v>
      </c>
      <c r="BB51" s="32">
        <f t="shared" si="5"/>
        <v>12</v>
      </c>
      <c r="BC51" s="43">
        <v>11</v>
      </c>
      <c r="BD51" s="43">
        <v>1</v>
      </c>
      <c r="BE51" s="43">
        <v>25</v>
      </c>
      <c r="BF51" s="43">
        <v>25</v>
      </c>
      <c r="BG51" s="43">
        <v>6</v>
      </c>
      <c r="BH51" s="43"/>
      <c r="BI51" s="43">
        <v>2</v>
      </c>
      <c r="BJ51" s="133">
        <f t="shared" si="6"/>
        <v>850.1</v>
      </c>
      <c r="BK51" s="575">
        <f t="shared" si="7"/>
        <v>792.9</v>
      </c>
      <c r="BL51" s="167">
        <v>724.8</v>
      </c>
      <c r="BM51" s="168">
        <v>68.1</v>
      </c>
      <c r="BN51" s="574">
        <v>564</v>
      </c>
      <c r="BO51" s="44">
        <v>5.1</v>
      </c>
      <c r="BP51" s="51">
        <v>0</v>
      </c>
      <c r="BQ51" s="45">
        <v>52.1</v>
      </c>
      <c r="BR51" s="51">
        <v>0</v>
      </c>
      <c r="BS51" s="46">
        <v>0</v>
      </c>
      <c r="BT51" s="379">
        <f t="shared" si="8"/>
        <v>57.2</v>
      </c>
      <c r="BU51" s="384">
        <v>48</v>
      </c>
      <c r="BV51" s="385">
        <v>190</v>
      </c>
      <c r="BW51" s="385"/>
      <c r="BX51" s="386">
        <v>84</v>
      </c>
      <c r="BY51" s="385">
        <v>240</v>
      </c>
      <c r="BZ51" s="380">
        <v>562</v>
      </c>
      <c r="CA51" s="570">
        <v>1</v>
      </c>
      <c r="CB51" s="566">
        <v>0</v>
      </c>
      <c r="CC51" s="566">
        <v>0</v>
      </c>
      <c r="CD51" s="571">
        <v>0</v>
      </c>
      <c r="CE51" s="37" t="s">
        <v>58</v>
      </c>
      <c r="CF51" s="34">
        <v>1</v>
      </c>
      <c r="CG51" s="104" t="e">
        <f>#REF!</f>
        <v>#REF!</v>
      </c>
      <c r="CH51" s="674">
        <f t="shared" si="17"/>
        <v>212.525</v>
      </c>
      <c r="CI51" s="674">
        <f t="shared" si="18"/>
        <v>51.006</v>
      </c>
      <c r="CJ51" s="33"/>
      <c r="CK51" s="33"/>
      <c r="CL51" s="33"/>
      <c r="CM51" s="36" t="s">
        <v>59</v>
      </c>
      <c r="CN51" s="35" t="s">
        <v>58</v>
      </c>
      <c r="CO51" s="34">
        <v>1</v>
      </c>
      <c r="CP51" s="104" t="e">
        <f>#REF!</f>
        <v>#REF!</v>
      </c>
      <c r="CQ51" s="334">
        <f t="shared" si="9"/>
        <v>5.1006</v>
      </c>
      <c r="CR51" s="334">
        <f t="shared" si="10"/>
        <v>34.004000000000005</v>
      </c>
      <c r="CS51" s="334">
        <f t="shared" si="11"/>
        <v>34.004000000000005</v>
      </c>
      <c r="CT51" s="708">
        <v>2021</v>
      </c>
      <c r="CU51" s="708"/>
      <c r="CV51" s="722" t="s">
        <v>1067</v>
      </c>
      <c r="CW51" s="722"/>
      <c r="CX51" s="48" t="s">
        <v>59</v>
      </c>
      <c r="CY51" s="37" t="s">
        <v>60</v>
      </c>
      <c r="CZ51" s="34">
        <v>1</v>
      </c>
      <c r="DA51" s="104" t="e">
        <f>#REF!</f>
        <v>#REF!</v>
      </c>
      <c r="DB51" s="334">
        <f t="shared" si="12"/>
        <v>5.1006</v>
      </c>
      <c r="DC51" s="334">
        <f t="shared" si="13"/>
        <v>34.004000000000005</v>
      </c>
      <c r="DD51" s="334">
        <f t="shared" si="14"/>
        <v>34.004000000000005</v>
      </c>
      <c r="DE51" s="708">
        <v>2021</v>
      </c>
      <c r="DF51" s="305" t="s">
        <v>59</v>
      </c>
      <c r="DG51" s="483" t="s">
        <v>60</v>
      </c>
      <c r="DH51" s="40"/>
      <c r="DI51" s="58">
        <v>2021</v>
      </c>
      <c r="DJ51" s="675">
        <f t="shared" si="15"/>
        <v>42.505</v>
      </c>
      <c r="DK51" s="35" t="s">
        <v>64</v>
      </c>
      <c r="DL51" s="34" t="s">
        <v>64</v>
      </c>
      <c r="DM51" s="34">
        <v>0</v>
      </c>
      <c r="DN51" s="108" t="s">
        <v>56</v>
      </c>
      <c r="DO51" s="108" t="s">
        <v>56</v>
      </c>
      <c r="DP51" s="33" t="s">
        <v>73</v>
      </c>
      <c r="DQ51" s="34" t="s">
        <v>60</v>
      </c>
      <c r="DR51" s="278"/>
      <c r="DS51" s="126" t="e">
        <f>#REF!</f>
        <v>#REF!</v>
      </c>
      <c r="DT51" s="59">
        <v>1</v>
      </c>
      <c r="DU51" s="59">
        <v>2018</v>
      </c>
      <c r="DV51" s="32">
        <v>1</v>
      </c>
      <c r="DW51" s="32">
        <v>1</v>
      </c>
      <c r="DX51" s="32">
        <v>1</v>
      </c>
      <c r="DY51" s="161"/>
      <c r="DZ51" s="161"/>
      <c r="EA51" s="161"/>
      <c r="EB51" s="161"/>
      <c r="EC51" s="32">
        <v>1</v>
      </c>
      <c r="ED51" s="40"/>
      <c r="EE51" s="40"/>
      <c r="EF51" s="40"/>
      <c r="EG51" s="43" t="e">
        <f t="shared" si="19"/>
        <v>#REF!</v>
      </c>
      <c r="EH51" s="193"/>
    </row>
    <row r="52" spans="1:138" s="56" customFormat="1" ht="45.75" thickBot="1">
      <c r="A52" s="228">
        <f t="shared" si="16"/>
        <v>49</v>
      </c>
      <c r="B52" s="38" t="s">
        <v>52</v>
      </c>
      <c r="C52" s="54" t="s">
        <v>92</v>
      </c>
      <c r="D52" s="40">
        <v>23</v>
      </c>
      <c r="E52" s="47" t="s">
        <v>858</v>
      </c>
      <c r="F52" s="31" t="s">
        <v>705</v>
      </c>
      <c r="G52" s="40" t="s">
        <v>54</v>
      </c>
      <c r="H52" s="55">
        <v>1954</v>
      </c>
      <c r="I52" s="184" t="s">
        <v>986</v>
      </c>
      <c r="J52" s="55" t="s">
        <v>966</v>
      </c>
      <c r="K52" s="426" t="s">
        <v>859</v>
      </c>
      <c r="L52" s="55" t="s">
        <v>969</v>
      </c>
      <c r="M52" s="55"/>
      <c r="N52" s="55"/>
      <c r="O52" s="48" t="s">
        <v>721</v>
      </c>
      <c r="P52" s="109" t="s">
        <v>493</v>
      </c>
      <c r="Q52" s="588" t="s">
        <v>497</v>
      </c>
      <c r="R52" s="588">
        <v>2019</v>
      </c>
      <c r="S52" s="48" t="s">
        <v>716</v>
      </c>
      <c r="T52" s="102" t="s">
        <v>716</v>
      </c>
      <c r="U52" s="48" t="s">
        <v>67</v>
      </c>
      <c r="V52" s="306" t="s">
        <v>55</v>
      </c>
      <c r="W52" s="100">
        <v>47</v>
      </c>
      <c r="X52" s="657">
        <v>31076</v>
      </c>
      <c r="Y52" s="48">
        <v>45</v>
      </c>
      <c r="Z52" s="48">
        <v>47</v>
      </c>
      <c r="AA52" s="101">
        <v>45</v>
      </c>
      <c r="AB52" s="734" t="s">
        <v>1076</v>
      </c>
      <c r="AC52" s="419">
        <v>794</v>
      </c>
      <c r="AD52" s="420">
        <v>794</v>
      </c>
      <c r="AE52" s="107">
        <v>0</v>
      </c>
      <c r="AF52" s="222">
        <v>0</v>
      </c>
      <c r="AG52" s="48">
        <v>112.7</v>
      </c>
      <c r="AH52" s="48">
        <v>8.2</v>
      </c>
      <c r="AI52" s="48">
        <v>0</v>
      </c>
      <c r="AJ52" s="34">
        <v>0</v>
      </c>
      <c r="AK52" s="34">
        <v>0</v>
      </c>
      <c r="AL52" s="55">
        <v>2020</v>
      </c>
      <c r="AM52" s="100">
        <v>735</v>
      </c>
      <c r="AN52" s="107">
        <v>735</v>
      </c>
      <c r="AO52" s="107">
        <v>0</v>
      </c>
      <c r="AP52" s="107">
        <v>0</v>
      </c>
      <c r="AQ52" s="420">
        <v>0</v>
      </c>
      <c r="AR52" s="107"/>
      <c r="AS52" s="130">
        <v>2004</v>
      </c>
      <c r="AT52" s="100" t="s">
        <v>68</v>
      </c>
      <c r="AU52" s="528" t="s">
        <v>56</v>
      </c>
      <c r="AV52" s="540"/>
      <c r="AW52" s="540"/>
      <c r="AX52" s="101" t="s">
        <v>56</v>
      </c>
      <c r="AY52" s="42">
        <v>2</v>
      </c>
      <c r="AZ52" s="48">
        <v>0</v>
      </c>
      <c r="BA52" s="40">
        <v>12</v>
      </c>
      <c r="BB52" s="32">
        <f t="shared" si="5"/>
        <v>12</v>
      </c>
      <c r="BC52" s="40">
        <v>12</v>
      </c>
      <c r="BD52" s="43">
        <v>0</v>
      </c>
      <c r="BE52" s="40">
        <v>23</v>
      </c>
      <c r="BF52" s="40">
        <v>23</v>
      </c>
      <c r="BG52" s="43">
        <v>6</v>
      </c>
      <c r="BH52" s="43"/>
      <c r="BI52" s="40">
        <v>2</v>
      </c>
      <c r="BJ52" s="133">
        <f t="shared" si="6"/>
        <v>832</v>
      </c>
      <c r="BK52" s="575">
        <f t="shared" si="7"/>
        <v>779.2</v>
      </c>
      <c r="BL52" s="167">
        <f>779+0.2</f>
        <v>779.2</v>
      </c>
      <c r="BM52" s="168">
        <v>0</v>
      </c>
      <c r="BN52" s="574">
        <v>580.5</v>
      </c>
      <c r="BO52" s="44">
        <v>4.9</v>
      </c>
      <c r="BP52" s="45">
        <v>0</v>
      </c>
      <c r="BQ52" s="45">
        <v>47.9</v>
      </c>
      <c r="BR52" s="45">
        <v>0</v>
      </c>
      <c r="BS52" s="46">
        <v>0</v>
      </c>
      <c r="BT52" s="379">
        <f t="shared" si="8"/>
        <v>52.8</v>
      </c>
      <c r="BU52" s="427">
        <v>48</v>
      </c>
      <c r="BV52" s="428">
        <v>250</v>
      </c>
      <c r="BW52" s="428"/>
      <c r="BX52" s="429">
        <v>40</v>
      </c>
      <c r="BY52" s="428">
        <v>240</v>
      </c>
      <c r="BZ52" s="402">
        <v>578</v>
      </c>
      <c r="CA52" s="570">
        <v>1</v>
      </c>
      <c r="CB52" s="566">
        <v>0</v>
      </c>
      <c r="CC52" s="566">
        <v>0</v>
      </c>
      <c r="CD52" s="571">
        <v>0</v>
      </c>
      <c r="CE52" s="42" t="s">
        <v>58</v>
      </c>
      <c r="CF52" s="48">
        <v>1</v>
      </c>
      <c r="CG52" s="104" t="e">
        <f>#REF!</f>
        <v>#REF!</v>
      </c>
      <c r="CH52" s="674">
        <f t="shared" si="17"/>
        <v>208</v>
      </c>
      <c r="CI52" s="674">
        <f t="shared" si="18"/>
        <v>49.92</v>
      </c>
      <c r="CJ52" s="102"/>
      <c r="CK52" s="102"/>
      <c r="CL52" s="102"/>
      <c r="CM52" s="101" t="s">
        <v>59</v>
      </c>
      <c r="CN52" s="100" t="s">
        <v>58</v>
      </c>
      <c r="CO52" s="48">
        <v>1</v>
      </c>
      <c r="CP52" s="104" t="e">
        <f>#REF!</f>
        <v>#REF!</v>
      </c>
      <c r="CQ52" s="334">
        <f t="shared" si="9"/>
        <v>4.992</v>
      </c>
      <c r="CR52" s="334">
        <f t="shared" si="10"/>
        <v>33.28</v>
      </c>
      <c r="CS52" s="334">
        <f t="shared" si="11"/>
        <v>33.28</v>
      </c>
      <c r="CT52" s="708">
        <v>2019</v>
      </c>
      <c r="CU52" s="708"/>
      <c r="CV52" s="722" t="s">
        <v>1067</v>
      </c>
      <c r="CW52" s="722"/>
      <c r="CX52" s="48" t="s">
        <v>59</v>
      </c>
      <c r="CY52" s="42" t="s">
        <v>60</v>
      </c>
      <c r="CZ52" s="48">
        <v>1</v>
      </c>
      <c r="DA52" s="104" t="e">
        <f>#REF!</f>
        <v>#REF!</v>
      </c>
      <c r="DB52" s="334">
        <f t="shared" si="12"/>
        <v>4.992</v>
      </c>
      <c r="DC52" s="334">
        <f t="shared" si="13"/>
        <v>33.28</v>
      </c>
      <c r="DD52" s="334">
        <f t="shared" si="14"/>
        <v>33.28</v>
      </c>
      <c r="DE52" s="708">
        <v>2019</v>
      </c>
      <c r="DF52" s="306" t="s">
        <v>59</v>
      </c>
      <c r="DG52" s="483" t="s">
        <v>60</v>
      </c>
      <c r="DH52" s="40"/>
      <c r="DI52" s="58"/>
      <c r="DJ52" s="675">
        <f t="shared" si="15"/>
        <v>41.6</v>
      </c>
      <c r="DK52" s="100" t="s">
        <v>64</v>
      </c>
      <c r="DL52" s="48" t="s">
        <v>64</v>
      </c>
      <c r="DM52" s="48">
        <v>0</v>
      </c>
      <c r="DN52" s="108" t="s">
        <v>56</v>
      </c>
      <c r="DO52" s="108" t="s">
        <v>56</v>
      </c>
      <c r="DP52" s="102" t="s">
        <v>73</v>
      </c>
      <c r="DQ52" s="34" t="s">
        <v>60</v>
      </c>
      <c r="DR52" s="278"/>
      <c r="DS52" s="126" t="e">
        <f>#REF!</f>
        <v>#REF!</v>
      </c>
      <c r="DT52" s="59">
        <v>1</v>
      </c>
      <c r="DU52" s="59">
        <v>2018</v>
      </c>
      <c r="DV52" s="32">
        <v>1</v>
      </c>
      <c r="DW52" s="32">
        <v>1</v>
      </c>
      <c r="DX52" s="32">
        <v>1</v>
      </c>
      <c r="DY52" s="161"/>
      <c r="DZ52" s="161"/>
      <c r="EA52" s="161"/>
      <c r="EB52" s="161"/>
      <c r="EC52" s="32">
        <v>1</v>
      </c>
      <c r="ED52" s="40"/>
      <c r="EE52" s="40"/>
      <c r="EF52" s="40"/>
      <c r="EG52" s="43" t="e">
        <f t="shared" si="19"/>
        <v>#REF!</v>
      </c>
      <c r="EH52" s="193"/>
    </row>
    <row r="53" spans="1:138" s="86" customFormat="1" ht="27" customHeight="1" thickBot="1">
      <c r="A53" s="228">
        <f t="shared" si="16"/>
        <v>50</v>
      </c>
      <c r="B53" s="40" t="s">
        <v>52</v>
      </c>
      <c r="C53" s="54" t="s">
        <v>94</v>
      </c>
      <c r="D53" s="40">
        <v>9</v>
      </c>
      <c r="E53" s="47" t="s">
        <v>860</v>
      </c>
      <c r="F53" s="47" t="s">
        <v>705</v>
      </c>
      <c r="G53" s="40" t="s">
        <v>54</v>
      </c>
      <c r="H53" s="55">
        <v>1951</v>
      </c>
      <c r="I53" s="184" t="s">
        <v>986</v>
      </c>
      <c r="J53" s="55" t="s">
        <v>967</v>
      </c>
      <c r="K53" s="55" t="s">
        <v>861</v>
      </c>
      <c r="L53" s="55" t="s">
        <v>862</v>
      </c>
      <c r="M53" s="55"/>
      <c r="N53" s="55"/>
      <c r="O53" s="48" t="s">
        <v>775</v>
      </c>
      <c r="P53" s="109" t="s">
        <v>493</v>
      </c>
      <c r="Q53" s="588" t="s">
        <v>497</v>
      </c>
      <c r="R53" s="588">
        <v>2019</v>
      </c>
      <c r="S53" s="48" t="s">
        <v>716</v>
      </c>
      <c r="T53" s="102" t="s">
        <v>716</v>
      </c>
      <c r="U53" s="48" t="s">
        <v>67</v>
      </c>
      <c r="V53" s="42" t="s">
        <v>67</v>
      </c>
      <c r="W53" s="218">
        <v>50</v>
      </c>
      <c r="X53" s="659">
        <v>36545</v>
      </c>
      <c r="Y53" s="48">
        <v>60</v>
      </c>
      <c r="Z53" s="48">
        <v>40</v>
      </c>
      <c r="AA53" s="48">
        <v>40</v>
      </c>
      <c r="AB53" s="305" t="s">
        <v>974</v>
      </c>
      <c r="AC53" s="107">
        <v>713.7</v>
      </c>
      <c r="AD53" s="420">
        <v>713.7</v>
      </c>
      <c r="AE53" s="107">
        <v>0</v>
      </c>
      <c r="AF53" s="131">
        <v>0</v>
      </c>
      <c r="AG53" s="48">
        <v>106.7</v>
      </c>
      <c r="AH53" s="48">
        <v>3.64</v>
      </c>
      <c r="AI53" s="48">
        <v>0</v>
      </c>
      <c r="AJ53" s="48">
        <v>0</v>
      </c>
      <c r="AK53" s="48">
        <v>0</v>
      </c>
      <c r="AL53" s="55">
        <v>2008</v>
      </c>
      <c r="AM53" s="48">
        <v>555.7</v>
      </c>
      <c r="AN53" s="107">
        <v>555.7</v>
      </c>
      <c r="AO53" s="107">
        <v>0</v>
      </c>
      <c r="AP53" s="107">
        <v>0</v>
      </c>
      <c r="AQ53" s="420">
        <v>0</v>
      </c>
      <c r="AR53" s="107"/>
      <c r="AS53" s="130">
        <v>1951</v>
      </c>
      <c r="AT53" s="48" t="s">
        <v>68</v>
      </c>
      <c r="AU53" s="528" t="s">
        <v>56</v>
      </c>
      <c r="AV53" s="528"/>
      <c r="AW53" s="528"/>
      <c r="AX53" s="48" t="s">
        <v>56</v>
      </c>
      <c r="AY53" s="48">
        <v>2</v>
      </c>
      <c r="AZ53" s="48">
        <v>0</v>
      </c>
      <c r="BA53" s="40">
        <v>12</v>
      </c>
      <c r="BB53" s="32">
        <f t="shared" si="5"/>
        <v>12</v>
      </c>
      <c r="BC53" s="40">
        <v>12</v>
      </c>
      <c r="BD53" s="43">
        <v>0</v>
      </c>
      <c r="BE53" s="40">
        <v>26</v>
      </c>
      <c r="BF53" s="40">
        <v>28</v>
      </c>
      <c r="BG53" s="43">
        <v>6</v>
      </c>
      <c r="BH53" s="43"/>
      <c r="BI53" s="40">
        <v>2</v>
      </c>
      <c r="BJ53" s="133">
        <f t="shared" si="6"/>
        <v>833.9</v>
      </c>
      <c r="BK53" s="575">
        <f t="shared" si="7"/>
        <v>778.3</v>
      </c>
      <c r="BL53" s="167">
        <v>778.3</v>
      </c>
      <c r="BM53" s="167">
        <v>0</v>
      </c>
      <c r="BN53" s="580">
        <v>554.7</v>
      </c>
      <c r="BO53" s="45">
        <v>5.5</v>
      </c>
      <c r="BP53" s="45">
        <v>0</v>
      </c>
      <c r="BQ53" s="45">
        <v>50.1</v>
      </c>
      <c r="BR53" s="45">
        <v>0</v>
      </c>
      <c r="BS53" s="46">
        <v>0</v>
      </c>
      <c r="BT53" s="430">
        <f t="shared" si="8"/>
        <v>55.6</v>
      </c>
      <c r="BU53" s="428">
        <v>32</v>
      </c>
      <c r="BV53" s="428">
        <v>300</v>
      </c>
      <c r="BW53" s="428"/>
      <c r="BX53" s="429">
        <v>75</v>
      </c>
      <c r="BY53" s="428">
        <v>300</v>
      </c>
      <c r="BZ53" s="431">
        <v>707</v>
      </c>
      <c r="CA53" s="570">
        <v>1</v>
      </c>
      <c r="CB53" s="566">
        <v>0</v>
      </c>
      <c r="CC53" s="566">
        <v>0</v>
      </c>
      <c r="CD53" s="571">
        <v>0</v>
      </c>
      <c r="CE53" s="38" t="s">
        <v>58</v>
      </c>
      <c r="CF53" s="40">
        <v>1</v>
      </c>
      <c r="CG53" s="104" t="e">
        <f>#REF!</f>
        <v>#REF!</v>
      </c>
      <c r="CH53" s="674">
        <f t="shared" si="17"/>
        <v>208.475</v>
      </c>
      <c r="CI53" s="674">
        <f t="shared" si="18"/>
        <v>50.034</v>
      </c>
      <c r="CJ53" s="40"/>
      <c r="CK53" s="40"/>
      <c r="CL53" s="40"/>
      <c r="CM53" s="40" t="s">
        <v>59</v>
      </c>
      <c r="CN53" s="40" t="s">
        <v>58</v>
      </c>
      <c r="CO53" s="40">
        <v>1</v>
      </c>
      <c r="CP53" s="104" t="e">
        <f>#REF!</f>
        <v>#REF!</v>
      </c>
      <c r="CQ53" s="334">
        <f t="shared" si="9"/>
        <v>5.0034</v>
      </c>
      <c r="CR53" s="334">
        <f t="shared" si="10"/>
        <v>33.356</v>
      </c>
      <c r="CS53" s="334">
        <f t="shared" si="11"/>
        <v>33.356</v>
      </c>
      <c r="CT53" s="708"/>
      <c r="CU53" s="708"/>
      <c r="CV53" s="722" t="s">
        <v>1067</v>
      </c>
      <c r="CW53" s="722"/>
      <c r="CX53" s="40" t="s">
        <v>59</v>
      </c>
      <c r="CY53" s="38" t="s">
        <v>60</v>
      </c>
      <c r="CZ53" s="40">
        <v>1</v>
      </c>
      <c r="DA53" s="104" t="e">
        <f>#REF!</f>
        <v>#REF!</v>
      </c>
      <c r="DB53" s="334">
        <f t="shared" si="12"/>
        <v>5.0034</v>
      </c>
      <c r="DC53" s="334">
        <f t="shared" si="13"/>
        <v>33.356</v>
      </c>
      <c r="DD53" s="334">
        <f t="shared" si="14"/>
        <v>33.356</v>
      </c>
      <c r="DE53" s="708"/>
      <c r="DF53" s="38" t="s">
        <v>59</v>
      </c>
      <c r="DG53" s="484" t="s">
        <v>60</v>
      </c>
      <c r="DH53" s="368"/>
      <c r="DI53" s="578">
        <v>2020</v>
      </c>
      <c r="DJ53" s="675">
        <f t="shared" si="15"/>
        <v>41.695</v>
      </c>
      <c r="DK53" s="40" t="s">
        <v>64</v>
      </c>
      <c r="DL53" s="40" t="s">
        <v>64</v>
      </c>
      <c r="DM53" s="40">
        <v>0</v>
      </c>
      <c r="DN53" s="108" t="s">
        <v>56</v>
      </c>
      <c r="DO53" s="108" t="s">
        <v>56</v>
      </c>
      <c r="DP53" s="59" t="s">
        <v>73</v>
      </c>
      <c r="DQ53" s="34" t="s">
        <v>60</v>
      </c>
      <c r="DR53" s="565"/>
      <c r="DS53" s="126" t="e">
        <f>#REF!</f>
        <v>#REF!</v>
      </c>
      <c r="DT53" s="378"/>
      <c r="DU53" s="378">
        <v>2020</v>
      </c>
      <c r="DV53" s="32">
        <v>1</v>
      </c>
      <c r="DW53" s="32">
        <v>1</v>
      </c>
      <c r="DX53" s="32">
        <v>1</v>
      </c>
      <c r="DY53" s="161"/>
      <c r="DZ53" s="161"/>
      <c r="EA53" s="161"/>
      <c r="EB53" s="161"/>
      <c r="EC53" s="32">
        <v>1</v>
      </c>
      <c r="ED53" s="368"/>
      <c r="EE53" s="368"/>
      <c r="EF53" s="368"/>
      <c r="EG53" s="43" t="e">
        <f t="shared" si="19"/>
        <v>#REF!</v>
      </c>
      <c r="EH53" s="394"/>
    </row>
    <row r="54" spans="1:138" s="86" customFormat="1" ht="27" customHeight="1">
      <c r="A54" s="228">
        <f t="shared" si="16"/>
        <v>51</v>
      </c>
      <c r="B54" s="40" t="s">
        <v>52</v>
      </c>
      <c r="C54" s="54" t="s">
        <v>94</v>
      </c>
      <c r="D54" s="40">
        <v>11</v>
      </c>
      <c r="E54" s="47" t="s">
        <v>863</v>
      </c>
      <c r="F54" s="47" t="s">
        <v>705</v>
      </c>
      <c r="G54" s="40" t="s">
        <v>54</v>
      </c>
      <c r="H54" s="55">
        <v>1958</v>
      </c>
      <c r="I54" s="184" t="s">
        <v>986</v>
      </c>
      <c r="J54" s="55" t="s">
        <v>968</v>
      </c>
      <c r="K54" s="55" t="s">
        <v>864</v>
      </c>
      <c r="L54" s="55" t="s">
        <v>865</v>
      </c>
      <c r="M54" s="55"/>
      <c r="N54" s="55"/>
      <c r="O54" s="48" t="s">
        <v>708</v>
      </c>
      <c r="P54" s="109" t="s">
        <v>493</v>
      </c>
      <c r="Q54" s="32" t="s">
        <v>436</v>
      </c>
      <c r="R54" s="32"/>
      <c r="S54" s="48" t="s">
        <v>716</v>
      </c>
      <c r="T54" s="102" t="s">
        <v>716</v>
      </c>
      <c r="U54" s="48" t="s">
        <v>67</v>
      </c>
      <c r="V54" s="42" t="s">
        <v>55</v>
      </c>
      <c r="W54" s="218">
        <v>37</v>
      </c>
      <c r="X54" s="659">
        <v>31285</v>
      </c>
      <c r="Y54" s="48">
        <v>37</v>
      </c>
      <c r="Z54" s="48">
        <v>37</v>
      </c>
      <c r="AA54" s="48">
        <v>37</v>
      </c>
      <c r="AB54" s="305" t="s">
        <v>974</v>
      </c>
      <c r="AC54" s="107">
        <v>680.4</v>
      </c>
      <c r="AD54" s="420">
        <v>680.4</v>
      </c>
      <c r="AE54" s="107">
        <v>0</v>
      </c>
      <c r="AF54" s="131">
        <v>0</v>
      </c>
      <c r="AG54" s="48">
        <v>82</v>
      </c>
      <c r="AH54" s="48"/>
      <c r="AI54" s="48">
        <v>0</v>
      </c>
      <c r="AJ54" s="48">
        <v>0</v>
      </c>
      <c r="AK54" s="48">
        <v>0</v>
      </c>
      <c r="AL54" s="55">
        <v>2010</v>
      </c>
      <c r="AM54" s="48">
        <v>555.5</v>
      </c>
      <c r="AN54" s="107">
        <v>555.5</v>
      </c>
      <c r="AO54" s="107">
        <v>0</v>
      </c>
      <c r="AP54" s="107">
        <v>0</v>
      </c>
      <c r="AQ54" s="107">
        <v>0</v>
      </c>
      <c r="AR54" s="107"/>
      <c r="AS54" s="55">
        <v>2006</v>
      </c>
      <c r="AT54" s="48" t="s">
        <v>57</v>
      </c>
      <c r="AU54" s="528">
        <v>292.8</v>
      </c>
      <c r="AV54" s="536">
        <f>AU54-AW54</f>
        <v>292.8</v>
      </c>
      <c r="AW54" s="540"/>
      <c r="AX54" s="101" t="s">
        <v>56</v>
      </c>
      <c r="AY54" s="48">
        <v>2</v>
      </c>
      <c r="AZ54" s="48">
        <v>0</v>
      </c>
      <c r="BA54" s="40">
        <v>18</v>
      </c>
      <c r="BB54" s="32">
        <f t="shared" si="5"/>
        <v>18</v>
      </c>
      <c r="BC54" s="40">
        <v>18</v>
      </c>
      <c r="BD54" s="43">
        <v>0</v>
      </c>
      <c r="BE54" s="40">
        <v>33</v>
      </c>
      <c r="BF54" s="40">
        <v>31</v>
      </c>
      <c r="BG54" s="40">
        <v>2</v>
      </c>
      <c r="BH54" s="40"/>
      <c r="BI54" s="40">
        <v>3</v>
      </c>
      <c r="BJ54" s="133">
        <f t="shared" si="6"/>
        <v>930.6999999999999</v>
      </c>
      <c r="BK54" s="575">
        <f t="shared" si="7"/>
        <v>851.8</v>
      </c>
      <c r="BL54" s="167">
        <v>851.8</v>
      </c>
      <c r="BM54" s="167">
        <v>0</v>
      </c>
      <c r="BN54" s="580">
        <v>427.3</v>
      </c>
      <c r="BO54" s="45">
        <v>3.7</v>
      </c>
      <c r="BP54" s="45">
        <v>0</v>
      </c>
      <c r="BQ54" s="45">
        <v>75.2</v>
      </c>
      <c r="BR54" s="45">
        <v>0</v>
      </c>
      <c r="BS54" s="46">
        <v>0</v>
      </c>
      <c r="BT54" s="430">
        <f t="shared" si="8"/>
        <v>78.9</v>
      </c>
      <c r="BU54" s="428">
        <v>10</v>
      </c>
      <c r="BV54" s="428">
        <v>200</v>
      </c>
      <c r="BW54" s="428"/>
      <c r="BX54" s="429">
        <v>30</v>
      </c>
      <c r="BY54" s="428">
        <v>800</v>
      </c>
      <c r="BZ54" s="431">
        <v>1040</v>
      </c>
      <c r="CA54" s="570">
        <v>1</v>
      </c>
      <c r="CB54" s="566">
        <v>0</v>
      </c>
      <c r="CC54" s="566">
        <v>0</v>
      </c>
      <c r="CD54" s="571">
        <v>0</v>
      </c>
      <c r="CE54" s="38" t="s">
        <v>58</v>
      </c>
      <c r="CF54" s="40">
        <v>1</v>
      </c>
      <c r="CG54" s="104" t="e">
        <f>#REF!</f>
        <v>#REF!</v>
      </c>
      <c r="CH54" s="674">
        <f t="shared" si="17"/>
        <v>232.67499999999998</v>
      </c>
      <c r="CI54" s="674">
        <f t="shared" si="18"/>
        <v>55.84199999999999</v>
      </c>
      <c r="CJ54" s="40"/>
      <c r="CK54" s="40"/>
      <c r="CL54" s="40"/>
      <c r="CM54" s="40" t="s">
        <v>59</v>
      </c>
      <c r="CN54" s="40" t="s">
        <v>58</v>
      </c>
      <c r="CO54" s="40">
        <v>1</v>
      </c>
      <c r="CP54" s="104" t="e">
        <f>#REF!</f>
        <v>#REF!</v>
      </c>
      <c r="CQ54" s="334">
        <f t="shared" si="9"/>
        <v>5.5842</v>
      </c>
      <c r="CR54" s="334">
        <f t="shared" si="10"/>
        <v>37.228</v>
      </c>
      <c r="CS54" s="334">
        <f t="shared" si="11"/>
        <v>37.228</v>
      </c>
      <c r="CT54" s="708"/>
      <c r="CU54" s="708"/>
      <c r="CV54" s="722" t="s">
        <v>1067</v>
      </c>
      <c r="CW54" s="722"/>
      <c r="CX54" s="40" t="s">
        <v>59</v>
      </c>
      <c r="CY54" s="38" t="s">
        <v>60</v>
      </c>
      <c r="CZ54" s="40">
        <v>1</v>
      </c>
      <c r="DA54" s="104" t="e">
        <f>#REF!</f>
        <v>#REF!</v>
      </c>
      <c r="DB54" s="334">
        <f t="shared" si="12"/>
        <v>5.5842</v>
      </c>
      <c r="DC54" s="334">
        <f t="shared" si="13"/>
        <v>37.228</v>
      </c>
      <c r="DD54" s="334">
        <f t="shared" si="14"/>
        <v>37.228</v>
      </c>
      <c r="DE54" s="708"/>
      <c r="DF54" s="38" t="s">
        <v>62</v>
      </c>
      <c r="DG54" s="484" t="s">
        <v>60</v>
      </c>
      <c r="DH54" s="368"/>
      <c r="DI54" s="578"/>
      <c r="DJ54" s="675">
        <f t="shared" si="15"/>
        <v>46.535</v>
      </c>
      <c r="DK54" s="40" t="s">
        <v>64</v>
      </c>
      <c r="DL54" s="40" t="s">
        <v>64</v>
      </c>
      <c r="DM54" s="40">
        <v>0</v>
      </c>
      <c r="DN54" s="108" t="s">
        <v>56</v>
      </c>
      <c r="DO54" s="108" t="s">
        <v>56</v>
      </c>
      <c r="DP54" s="59" t="s">
        <v>73</v>
      </c>
      <c r="DQ54" s="34" t="s">
        <v>60</v>
      </c>
      <c r="DR54" s="565"/>
      <c r="DS54" s="126" t="e">
        <f>#REF!</f>
        <v>#REF!</v>
      </c>
      <c r="DT54" s="378">
        <v>1</v>
      </c>
      <c r="DU54" s="378"/>
      <c r="DV54" s="32">
        <v>1</v>
      </c>
      <c r="DW54" s="32">
        <v>1</v>
      </c>
      <c r="DX54" s="32">
        <v>1</v>
      </c>
      <c r="DY54" s="161"/>
      <c r="DZ54" s="161"/>
      <c r="EA54" s="161"/>
      <c r="EB54" s="161"/>
      <c r="EC54" s="32">
        <v>1</v>
      </c>
      <c r="ED54" s="368"/>
      <c r="EE54" s="368"/>
      <c r="EF54" s="368"/>
      <c r="EG54" s="43" t="e">
        <f t="shared" si="19"/>
        <v>#REF!</v>
      </c>
      <c r="EH54" s="394"/>
    </row>
    <row r="55" spans="1:136" ht="19.5" customHeight="1" thickBot="1">
      <c r="A55" s="89"/>
      <c r="B55" s="90"/>
      <c r="C55" s="91" t="s">
        <v>96</v>
      </c>
      <c r="D55" s="91"/>
      <c r="E55" s="92"/>
      <c r="F55" s="92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3"/>
      <c r="X55" s="216"/>
      <c r="Y55" s="89"/>
      <c r="Z55" s="91"/>
      <c r="AA55" s="91"/>
      <c r="AB55" s="584"/>
      <c r="AC55" s="99">
        <f>SUM(AC4:AC54)</f>
        <v>37888.350000000006</v>
      </c>
      <c r="AD55" s="99">
        <f aca="true" t="shared" si="20" ref="AD55:AS55">SUM(AD4:AD54)</f>
        <v>27150.500000000004</v>
      </c>
      <c r="AE55" s="99">
        <f t="shared" si="20"/>
        <v>8042.150000000001</v>
      </c>
      <c r="AF55" s="99">
        <f t="shared" si="20"/>
        <v>0</v>
      </c>
      <c r="AG55" s="99">
        <f t="shared" si="20"/>
        <v>4654.87</v>
      </c>
      <c r="AH55" s="99">
        <f t="shared" si="20"/>
        <v>468.22</v>
      </c>
      <c r="AI55" s="99">
        <f t="shared" si="20"/>
        <v>0</v>
      </c>
      <c r="AJ55" s="99">
        <f t="shared" si="20"/>
        <v>79.2</v>
      </c>
      <c r="AK55" s="99">
        <f t="shared" si="20"/>
        <v>48</v>
      </c>
      <c r="AL55" s="99">
        <f t="shared" si="20"/>
        <v>101446</v>
      </c>
      <c r="AM55" s="99">
        <f t="shared" si="20"/>
        <v>29902.690000000002</v>
      </c>
      <c r="AN55" s="99">
        <f t="shared" si="20"/>
        <v>17422.800000000003</v>
      </c>
      <c r="AO55" s="99">
        <f t="shared" si="20"/>
        <v>10873.390000000001</v>
      </c>
      <c r="AP55" s="99">
        <f t="shared" si="20"/>
        <v>0</v>
      </c>
      <c r="AQ55" s="99">
        <f t="shared" si="20"/>
        <v>1606.5</v>
      </c>
      <c r="AR55" s="99"/>
      <c r="AS55" s="99">
        <f t="shared" si="20"/>
        <v>102083</v>
      </c>
      <c r="AT55" s="99"/>
      <c r="AU55" s="99">
        <f>SUM(AU4:AU54)</f>
        <v>3464</v>
      </c>
      <c r="AV55" s="99">
        <f>SUM(AV4:AV54)</f>
        <v>3208.9</v>
      </c>
      <c r="AW55" s="99">
        <f>SUM(AW4:AW54)</f>
        <v>255.10000000000002</v>
      </c>
      <c r="AX55" s="99"/>
      <c r="AY55" s="99">
        <f aca="true" t="shared" si="21" ref="AY55:CD55">SUM(AY4:AY54)</f>
        <v>91</v>
      </c>
      <c r="AZ55" s="99">
        <f t="shared" si="21"/>
        <v>0</v>
      </c>
      <c r="BA55" s="99">
        <f t="shared" si="21"/>
        <v>609</v>
      </c>
      <c r="BB55" s="99">
        <f>SUM(BB4:BB54)</f>
        <v>657</v>
      </c>
      <c r="BC55" s="99">
        <f>SUM(BC4:BC54)</f>
        <v>593</v>
      </c>
      <c r="BD55" s="99">
        <f t="shared" si="21"/>
        <v>64</v>
      </c>
      <c r="BE55" s="99">
        <f>SUM(BE4:BE54)</f>
        <v>1279</v>
      </c>
      <c r="BF55" s="99">
        <f t="shared" si="21"/>
        <v>1279</v>
      </c>
      <c r="BG55" s="99">
        <f t="shared" si="21"/>
        <v>182</v>
      </c>
      <c r="BH55" s="99"/>
      <c r="BI55" s="99">
        <f t="shared" si="21"/>
        <v>107</v>
      </c>
      <c r="BJ55" s="99">
        <f>SUM(BJ4:BJ54)</f>
        <v>39986.100000000006</v>
      </c>
      <c r="BK55" s="99">
        <f>SUM(BK4:BK54)</f>
        <v>36674.100000000006</v>
      </c>
      <c r="BL55" s="99">
        <f>SUM(BL4:BL54)</f>
        <v>32660.899999999987</v>
      </c>
      <c r="BM55" s="99">
        <f t="shared" si="21"/>
        <v>4013.1999999999994</v>
      </c>
      <c r="BN55" s="99">
        <f t="shared" si="21"/>
        <v>22792.720000000005</v>
      </c>
      <c r="BO55" s="99">
        <f t="shared" si="21"/>
        <v>217.7</v>
      </c>
      <c r="BP55" s="99">
        <f t="shared" si="21"/>
        <v>535.2</v>
      </c>
      <c r="BQ55" s="99">
        <f t="shared" si="21"/>
        <v>2559.1</v>
      </c>
      <c r="BR55" s="99">
        <f t="shared" si="21"/>
        <v>0</v>
      </c>
      <c r="BS55" s="99">
        <f t="shared" si="21"/>
        <v>0</v>
      </c>
      <c r="BT55" s="99">
        <f t="shared" si="21"/>
        <v>3312</v>
      </c>
      <c r="BU55" s="99">
        <f t="shared" si="21"/>
        <v>1197</v>
      </c>
      <c r="BV55" s="99">
        <f t="shared" si="21"/>
        <v>10833.599999999999</v>
      </c>
      <c r="BW55" s="99"/>
      <c r="BX55" s="99">
        <f t="shared" si="21"/>
        <v>5423</v>
      </c>
      <c r="BY55" s="99">
        <f t="shared" si="21"/>
        <v>9817</v>
      </c>
      <c r="BZ55" s="99">
        <f t="shared" si="21"/>
        <v>27443.7</v>
      </c>
      <c r="CA55" s="99">
        <f t="shared" si="21"/>
        <v>41</v>
      </c>
      <c r="CB55" s="99">
        <f t="shared" si="21"/>
        <v>0</v>
      </c>
      <c r="CC55" s="99">
        <f t="shared" si="21"/>
        <v>2</v>
      </c>
      <c r="CD55" s="99">
        <f t="shared" si="21"/>
        <v>4</v>
      </c>
      <c r="CE55" s="99"/>
      <c r="CF55" s="99"/>
      <c r="CG55" s="99" t="e">
        <f>SUM(CG4:CG54)</f>
        <v>#REF!</v>
      </c>
      <c r="CH55" s="99"/>
      <c r="CI55" s="99"/>
      <c r="CJ55" s="99"/>
      <c r="CK55" s="99"/>
      <c r="CL55" s="99"/>
      <c r="CM55" s="99"/>
      <c r="CN55" s="99"/>
      <c r="CO55" s="99">
        <f>SUM(CO4:CO54)</f>
        <v>48</v>
      </c>
      <c r="CP55" s="99" t="e">
        <f>SUM(CP4:CP54)</f>
        <v>#REF!</v>
      </c>
      <c r="CQ55" s="99"/>
      <c r="CR55" s="99"/>
      <c r="CS55" s="99"/>
      <c r="CT55" s="99"/>
      <c r="CU55" s="99"/>
      <c r="CV55" s="99"/>
      <c r="CW55" s="99"/>
      <c r="CX55" s="99"/>
      <c r="CY55" s="99"/>
      <c r="CZ55" s="99">
        <f>SUM(CZ4:CZ54)</f>
        <v>46</v>
      </c>
      <c r="DA55" s="99" t="e">
        <f>SUM(DA4:DA54)</f>
        <v>#REF!</v>
      </c>
      <c r="DB55" s="99"/>
      <c r="DC55" s="99"/>
      <c r="DD55" s="99"/>
      <c r="DE55" s="707"/>
      <c r="DF55" s="99"/>
      <c r="DG55" s="99"/>
      <c r="DH55" s="99"/>
      <c r="DI55" s="99"/>
      <c r="DJ55" s="99"/>
      <c r="DK55" s="99"/>
      <c r="DL55" s="99"/>
      <c r="DM55" s="99">
        <f>SUM(DM4:DM54)</f>
        <v>0</v>
      </c>
      <c r="DN55" s="99"/>
      <c r="DO55" s="99"/>
      <c r="DP55" s="99"/>
      <c r="DQ55" s="99"/>
      <c r="DR55" s="99">
        <f aca="true" t="shared" si="22" ref="DR55:ED55">SUM(DR4:DR54)</f>
        <v>0</v>
      </c>
      <c r="DS55" s="99" t="e">
        <f t="shared" si="22"/>
        <v>#REF!</v>
      </c>
      <c r="DT55" s="99">
        <f t="shared" si="22"/>
        <v>37</v>
      </c>
      <c r="DU55" s="99"/>
      <c r="DV55" s="99">
        <f t="shared" si="22"/>
        <v>42</v>
      </c>
      <c r="DW55" s="99">
        <f t="shared" si="22"/>
        <v>48</v>
      </c>
      <c r="DX55" s="99">
        <f t="shared" si="22"/>
        <v>40</v>
      </c>
      <c r="DY55" s="99">
        <f t="shared" si="22"/>
        <v>2</v>
      </c>
      <c r="DZ55" s="99">
        <f t="shared" si="22"/>
        <v>2</v>
      </c>
      <c r="EA55" s="99">
        <f t="shared" si="22"/>
        <v>2</v>
      </c>
      <c r="EB55" s="99">
        <f t="shared" si="22"/>
        <v>5</v>
      </c>
      <c r="EC55" s="99">
        <f t="shared" si="22"/>
        <v>49</v>
      </c>
      <c r="ED55" s="99">
        <f t="shared" si="22"/>
        <v>2</v>
      </c>
      <c r="EE55" s="454"/>
      <c r="EF55" s="454"/>
    </row>
    <row r="56" spans="2:120" ht="15">
      <c r="B56" s="432"/>
      <c r="D56" s="432"/>
      <c r="E56" s="433"/>
      <c r="F56" s="434"/>
      <c r="G56" s="432"/>
      <c r="H56" s="435"/>
      <c r="I56" s="435"/>
      <c r="J56" s="435"/>
      <c r="K56" s="435"/>
      <c r="L56" s="435"/>
      <c r="M56" s="435"/>
      <c r="N56" s="435"/>
      <c r="O56" s="436"/>
      <c r="P56" s="436"/>
      <c r="Q56" s="436"/>
      <c r="R56" s="436"/>
      <c r="S56" s="436"/>
      <c r="T56" s="436"/>
      <c r="U56" s="436"/>
      <c r="V56" s="436"/>
      <c r="W56" s="436"/>
      <c r="X56" s="436"/>
      <c r="Y56" s="436"/>
      <c r="Z56" s="436"/>
      <c r="AA56" s="436"/>
      <c r="AB56" s="436"/>
      <c r="AC56" s="436"/>
      <c r="AD56" s="436"/>
      <c r="AE56" s="436"/>
      <c r="AF56" s="436"/>
      <c r="AG56" s="436"/>
      <c r="AH56" s="436"/>
      <c r="AI56" s="436"/>
      <c r="AJ56" s="436"/>
      <c r="AK56" s="436"/>
      <c r="AL56" s="436"/>
      <c r="AM56" s="436"/>
      <c r="AN56" s="436"/>
      <c r="AO56" s="436"/>
      <c r="AP56" s="436"/>
      <c r="AQ56" s="436"/>
      <c r="AR56" s="436"/>
      <c r="AS56" s="436"/>
      <c r="AT56" s="436"/>
      <c r="AU56" s="530"/>
      <c r="AV56" s="530"/>
      <c r="AW56" s="530"/>
      <c r="AX56" s="436"/>
      <c r="AY56" s="435"/>
      <c r="AZ56" s="435"/>
      <c r="BA56" s="435"/>
      <c r="BB56" s="435"/>
      <c r="BC56" s="435"/>
      <c r="BD56" s="435"/>
      <c r="BE56" s="435"/>
      <c r="BF56" s="435"/>
      <c r="BG56" s="435"/>
      <c r="BH56" s="435"/>
      <c r="BI56" s="435"/>
      <c r="BJ56" s="437"/>
      <c r="BK56" s="437"/>
      <c r="BL56" s="438"/>
      <c r="BM56" s="438"/>
      <c r="BN56" s="438"/>
      <c r="BO56" s="438"/>
      <c r="BP56" s="438"/>
      <c r="BQ56" s="438"/>
      <c r="BR56" s="438"/>
      <c r="BS56" s="438"/>
      <c r="BT56" s="439"/>
      <c r="BU56" s="440"/>
      <c r="BV56" s="440"/>
      <c r="BW56" s="440"/>
      <c r="BX56" s="435"/>
      <c r="BY56" s="440"/>
      <c r="BZ56" s="441"/>
      <c r="CA56" s="441"/>
      <c r="CB56" s="441"/>
      <c r="CC56" s="441"/>
      <c r="CD56" s="441"/>
      <c r="CE56" s="436"/>
      <c r="CF56" s="436"/>
      <c r="CG56" s="436"/>
      <c r="CH56" s="436"/>
      <c r="CI56" s="436"/>
      <c r="CJ56" s="436"/>
      <c r="CK56" s="436"/>
      <c r="CL56" s="436"/>
      <c r="CM56" s="436"/>
      <c r="CN56" s="436"/>
      <c r="CO56" s="436"/>
      <c r="CP56" s="436"/>
      <c r="CQ56" s="436"/>
      <c r="CR56" s="436"/>
      <c r="CS56" s="436"/>
      <c r="CT56" s="436"/>
      <c r="CU56" s="436"/>
      <c r="CV56" s="436"/>
      <c r="CW56" s="436"/>
      <c r="CX56" s="436"/>
      <c r="CY56" s="436"/>
      <c r="CZ56" s="436"/>
      <c r="DA56" s="436"/>
      <c r="DB56" s="436"/>
      <c r="DC56" s="436"/>
      <c r="DD56" s="436"/>
      <c r="DE56" s="436"/>
      <c r="DF56" s="436"/>
      <c r="DK56" s="436"/>
      <c r="DL56" s="436"/>
      <c r="DM56" s="436"/>
      <c r="DN56" s="436"/>
      <c r="DO56" s="436"/>
      <c r="DP56" s="436"/>
    </row>
    <row r="57" spans="1:120" ht="30">
      <c r="A57" s="75" t="s">
        <v>97</v>
      </c>
      <c r="B57" s="73"/>
      <c r="C57" s="73"/>
      <c r="D57" s="73"/>
      <c r="E57" s="79" t="s">
        <v>98</v>
      </c>
      <c r="F57" s="80" t="s">
        <v>99</v>
      </c>
      <c r="G57" s="432"/>
      <c r="H57" s="435"/>
      <c r="I57" s="435"/>
      <c r="J57" s="435"/>
      <c r="K57" s="435"/>
      <c r="L57" s="435"/>
      <c r="M57" s="435"/>
      <c r="N57" s="435"/>
      <c r="O57" s="436"/>
      <c r="P57" s="436"/>
      <c r="Q57" s="436"/>
      <c r="R57" s="436"/>
      <c r="S57" s="436"/>
      <c r="T57" s="436"/>
      <c r="U57" s="436"/>
      <c r="V57" s="436"/>
      <c r="W57" s="436"/>
      <c r="X57" s="436"/>
      <c r="Y57" s="436"/>
      <c r="Z57" s="436"/>
      <c r="AA57" s="436"/>
      <c r="AB57" s="436"/>
      <c r="AC57" s="436"/>
      <c r="AD57" s="436"/>
      <c r="AE57" s="436"/>
      <c r="AF57" s="436"/>
      <c r="AG57" s="436"/>
      <c r="AH57" s="436"/>
      <c r="AI57" s="436"/>
      <c r="AJ57" s="436"/>
      <c r="AK57" s="436"/>
      <c r="AL57" s="436"/>
      <c r="AM57" s="436"/>
      <c r="AN57" s="436"/>
      <c r="AO57" s="436"/>
      <c r="AP57" s="436"/>
      <c r="AQ57" s="436"/>
      <c r="AR57" s="436"/>
      <c r="AS57" s="436"/>
      <c r="AT57" s="436"/>
      <c r="AU57" s="530"/>
      <c r="AV57" s="530"/>
      <c r="AW57" s="530"/>
      <c r="AX57" s="436"/>
      <c r="AY57" s="436"/>
      <c r="AZ57" s="436"/>
      <c r="BA57" s="435"/>
      <c r="BB57" s="435"/>
      <c r="BC57" s="435"/>
      <c r="BD57" s="435"/>
      <c r="BE57" s="435"/>
      <c r="BF57" s="435"/>
      <c r="BG57" s="435"/>
      <c r="BH57" s="435"/>
      <c r="BI57" s="435"/>
      <c r="BJ57" s="437"/>
      <c r="BK57" s="437"/>
      <c r="BL57" s="438"/>
      <c r="BM57" s="438"/>
      <c r="BN57" s="438"/>
      <c r="BO57" s="438"/>
      <c r="BP57" s="438"/>
      <c r="BQ57" s="438"/>
      <c r="BR57" s="438"/>
      <c r="BS57" s="438"/>
      <c r="BT57" s="439"/>
      <c r="BU57" s="440"/>
      <c r="BV57" s="440"/>
      <c r="BW57" s="440"/>
      <c r="BX57" s="435"/>
      <c r="BY57" s="440"/>
      <c r="BZ57" s="441"/>
      <c r="CA57" s="441"/>
      <c r="CB57" s="441"/>
      <c r="CC57" s="441"/>
      <c r="CD57" s="441"/>
      <c r="CE57" s="436"/>
      <c r="CF57" s="436"/>
      <c r="CG57" s="436"/>
      <c r="CH57" s="436"/>
      <c r="CI57" s="436"/>
      <c r="CJ57" s="436"/>
      <c r="CK57" s="436"/>
      <c r="CL57" s="436"/>
      <c r="CM57" s="436"/>
      <c r="CN57" s="436"/>
      <c r="CO57" s="436"/>
      <c r="CP57" s="436"/>
      <c r="CQ57" s="436"/>
      <c r="CR57" s="436"/>
      <c r="CS57" s="436"/>
      <c r="CT57" s="436"/>
      <c r="CU57" s="436"/>
      <c r="CV57" s="436"/>
      <c r="CW57" s="436"/>
      <c r="CX57" s="436"/>
      <c r="CY57" s="436"/>
      <c r="CZ57" s="436"/>
      <c r="DA57" s="436"/>
      <c r="DB57" s="436"/>
      <c r="DC57" s="436"/>
      <c r="DD57" s="436"/>
      <c r="DE57" s="436"/>
      <c r="DF57" s="436"/>
      <c r="DK57" s="436"/>
      <c r="DL57" s="436"/>
      <c r="DM57" s="436"/>
      <c r="DN57" s="436"/>
      <c r="DO57" s="436"/>
      <c r="DP57" s="436"/>
    </row>
    <row r="58" spans="1:120" ht="15">
      <c r="A58" s="75"/>
      <c r="B58" s="73"/>
      <c r="C58" s="73"/>
      <c r="D58" s="73"/>
      <c r="E58" s="73"/>
      <c r="F58" s="80"/>
      <c r="G58" s="432"/>
      <c r="H58" s="432"/>
      <c r="I58" s="432"/>
      <c r="J58" s="432"/>
      <c r="K58" s="435"/>
      <c r="L58" s="435"/>
      <c r="M58" s="435"/>
      <c r="N58" s="435"/>
      <c r="O58" s="436"/>
      <c r="P58" s="436"/>
      <c r="Q58" s="436"/>
      <c r="R58" s="436"/>
      <c r="S58" s="436"/>
      <c r="T58" s="436"/>
      <c r="U58" s="436"/>
      <c r="V58" s="436"/>
      <c r="W58" s="436"/>
      <c r="X58" s="436"/>
      <c r="Y58" s="436"/>
      <c r="Z58" s="436"/>
      <c r="AA58" s="436"/>
      <c r="AB58" s="436"/>
      <c r="AC58" s="436"/>
      <c r="AD58" s="436"/>
      <c r="AE58" s="436"/>
      <c r="AF58" s="436"/>
      <c r="AG58" s="436"/>
      <c r="AH58" s="436"/>
      <c r="AI58" s="436"/>
      <c r="AJ58" s="436"/>
      <c r="AK58" s="436"/>
      <c r="AL58" s="436"/>
      <c r="AM58" s="436"/>
      <c r="AN58" s="436"/>
      <c r="AO58" s="436"/>
      <c r="AP58" s="436"/>
      <c r="AQ58" s="436"/>
      <c r="AR58" s="436"/>
      <c r="AS58" s="436"/>
      <c r="AT58" s="436"/>
      <c r="AU58" s="530"/>
      <c r="AV58" s="530"/>
      <c r="AW58" s="530"/>
      <c r="AX58" s="436"/>
      <c r="AY58" s="436"/>
      <c r="AZ58" s="436"/>
      <c r="BA58" s="432"/>
      <c r="BB58" s="432"/>
      <c r="BC58" s="432"/>
      <c r="BD58" s="432"/>
      <c r="BE58" s="432"/>
      <c r="BF58" s="432"/>
      <c r="BG58" s="432"/>
      <c r="BH58" s="432"/>
      <c r="BI58" s="432"/>
      <c r="BJ58" s="437"/>
      <c r="BK58" s="437"/>
      <c r="BL58" s="438"/>
      <c r="BM58" s="438"/>
      <c r="BN58" s="442"/>
      <c r="BO58" s="443"/>
      <c r="BP58" s="443"/>
      <c r="BQ58" s="443"/>
      <c r="BR58" s="443"/>
      <c r="BS58" s="443"/>
      <c r="BT58" s="439"/>
      <c r="BU58" s="444"/>
      <c r="BV58" s="444"/>
      <c r="BW58" s="444"/>
      <c r="BX58" s="442"/>
      <c r="BY58" s="444"/>
      <c r="BZ58" s="445"/>
      <c r="CA58" s="445"/>
      <c r="CB58" s="445"/>
      <c r="CC58" s="445"/>
      <c r="CD58" s="445"/>
      <c r="CE58" s="432"/>
      <c r="CF58" s="432"/>
      <c r="CG58" s="432"/>
      <c r="CH58" s="432"/>
      <c r="CI58" s="432"/>
      <c r="CJ58" s="432"/>
      <c r="CK58" s="432"/>
      <c r="CL58" s="432"/>
      <c r="CM58" s="432"/>
      <c r="CN58" s="432"/>
      <c r="CO58" s="432"/>
      <c r="CP58" s="432"/>
      <c r="CQ58" s="432"/>
      <c r="CR58" s="432"/>
      <c r="CS58" s="432"/>
      <c r="CT58" s="432"/>
      <c r="CU58" s="432"/>
      <c r="CV58" s="432"/>
      <c r="CW58" s="432"/>
      <c r="CX58" s="432"/>
      <c r="CY58" s="432"/>
      <c r="CZ58" s="432"/>
      <c r="DA58" s="432"/>
      <c r="DB58" s="432"/>
      <c r="DC58" s="432"/>
      <c r="DD58" s="432"/>
      <c r="DE58" s="432"/>
      <c r="DF58" s="432"/>
      <c r="DK58" s="432"/>
      <c r="DL58" s="432"/>
      <c r="DM58" s="432"/>
      <c r="DN58" s="432"/>
      <c r="DO58" s="432"/>
      <c r="DP58" s="432"/>
    </row>
    <row r="59" spans="1:120" ht="30">
      <c r="A59" s="75" t="s">
        <v>100</v>
      </c>
      <c r="B59" s="73"/>
      <c r="C59" s="73"/>
      <c r="D59" s="73"/>
      <c r="E59" s="79" t="s">
        <v>98</v>
      </c>
      <c r="F59" s="80" t="s">
        <v>101</v>
      </c>
      <c r="G59" s="432"/>
      <c r="H59" s="435"/>
      <c r="I59" s="435"/>
      <c r="J59" s="435"/>
      <c r="K59" s="435"/>
      <c r="L59" s="435"/>
      <c r="M59" s="435"/>
      <c r="N59" s="435"/>
      <c r="O59" s="436"/>
      <c r="P59" s="436"/>
      <c r="Q59" s="436"/>
      <c r="R59" s="436"/>
      <c r="S59" s="436"/>
      <c r="T59" s="436"/>
      <c r="U59" s="436"/>
      <c r="V59" s="436"/>
      <c r="W59" s="436"/>
      <c r="X59" s="436"/>
      <c r="Y59" s="436"/>
      <c r="Z59" s="436"/>
      <c r="AA59" s="436"/>
      <c r="AB59" s="436"/>
      <c r="AC59" s="436"/>
      <c r="AD59" s="436"/>
      <c r="AE59" s="436"/>
      <c r="AF59" s="436"/>
      <c r="AG59" s="436"/>
      <c r="AH59" s="436"/>
      <c r="AI59" s="436"/>
      <c r="AJ59" s="436"/>
      <c r="AK59" s="436"/>
      <c r="AL59" s="436"/>
      <c r="AM59" s="436"/>
      <c r="AN59" s="436"/>
      <c r="AO59" s="436"/>
      <c r="AP59" s="436"/>
      <c r="AQ59" s="436"/>
      <c r="AR59" s="436"/>
      <c r="AS59" s="436"/>
      <c r="AT59" s="436"/>
      <c r="AU59" s="530"/>
      <c r="AV59" s="530"/>
      <c r="AW59" s="530"/>
      <c r="AX59" s="436"/>
      <c r="AY59" s="436"/>
      <c r="AZ59" s="436"/>
      <c r="BA59" s="435"/>
      <c r="BB59" s="435"/>
      <c r="BC59" s="435"/>
      <c r="BD59" s="435"/>
      <c r="BE59" s="435"/>
      <c r="BF59" s="435"/>
      <c r="BG59" s="435"/>
      <c r="BH59" s="435"/>
      <c r="BI59" s="435"/>
      <c r="BJ59" s="437"/>
      <c r="BK59" s="437"/>
      <c r="BL59" s="438"/>
      <c r="BM59" s="438"/>
      <c r="BN59" s="438"/>
      <c r="BO59" s="438"/>
      <c r="BP59" s="438"/>
      <c r="BQ59" s="438"/>
      <c r="BR59" s="438"/>
      <c r="BS59" s="438"/>
      <c r="BT59" s="439"/>
      <c r="BU59" s="440"/>
      <c r="BV59" s="440"/>
      <c r="BW59" s="440"/>
      <c r="BX59" s="435"/>
      <c r="BY59" s="440"/>
      <c r="BZ59" s="441"/>
      <c r="CA59" s="441"/>
      <c r="CB59" s="441"/>
      <c r="CC59" s="441"/>
      <c r="CD59" s="441"/>
      <c r="CE59" s="436"/>
      <c r="CF59" s="436"/>
      <c r="CG59" s="436"/>
      <c r="CH59" s="436"/>
      <c r="CI59" s="436"/>
      <c r="CJ59" s="436"/>
      <c r="CK59" s="436"/>
      <c r="CL59" s="436"/>
      <c r="CM59" s="436"/>
      <c r="CN59" s="436"/>
      <c r="CO59" s="436"/>
      <c r="CP59" s="436"/>
      <c r="CQ59" s="436"/>
      <c r="CR59" s="436"/>
      <c r="CS59" s="436"/>
      <c r="CT59" s="436"/>
      <c r="CU59" s="436"/>
      <c r="CV59" s="436"/>
      <c r="CW59" s="436"/>
      <c r="CX59" s="436"/>
      <c r="CY59" s="436"/>
      <c r="CZ59" s="436"/>
      <c r="DA59" s="436"/>
      <c r="DB59" s="436"/>
      <c r="DC59" s="436"/>
      <c r="DD59" s="436"/>
      <c r="DE59" s="436"/>
      <c r="DF59" s="436"/>
      <c r="DK59" s="436"/>
      <c r="DL59" s="436"/>
      <c r="DM59" s="436"/>
      <c r="DN59" s="436"/>
      <c r="DO59" s="436"/>
      <c r="DP59" s="436"/>
    </row>
    <row r="60" spans="2:120" ht="15">
      <c r="B60" s="73"/>
      <c r="C60" s="73"/>
      <c r="D60" s="73"/>
      <c r="E60" s="73"/>
      <c r="F60" s="74"/>
      <c r="G60" s="432"/>
      <c r="H60" s="435"/>
      <c r="I60" s="435"/>
      <c r="J60" s="435"/>
      <c r="K60" s="435"/>
      <c r="L60" s="435"/>
      <c r="M60" s="435"/>
      <c r="N60" s="435"/>
      <c r="O60" s="436"/>
      <c r="P60" s="436"/>
      <c r="Q60" s="436"/>
      <c r="R60" s="436"/>
      <c r="S60" s="436"/>
      <c r="T60" s="436"/>
      <c r="U60" s="436"/>
      <c r="V60" s="436"/>
      <c r="W60" s="436"/>
      <c r="X60" s="436"/>
      <c r="Y60" s="436"/>
      <c r="Z60" s="436"/>
      <c r="AA60" s="436"/>
      <c r="AB60" s="436"/>
      <c r="AC60" s="436"/>
      <c r="AD60" s="436"/>
      <c r="AE60" s="436"/>
      <c r="AF60" s="436"/>
      <c r="AG60" s="436"/>
      <c r="AH60" s="436"/>
      <c r="AI60" s="436"/>
      <c r="AJ60" s="436"/>
      <c r="AK60" s="436"/>
      <c r="AL60" s="436"/>
      <c r="AM60" s="436"/>
      <c r="AN60" s="436"/>
      <c r="AO60" s="436"/>
      <c r="AP60" s="436"/>
      <c r="AQ60" s="436"/>
      <c r="AR60" s="436"/>
      <c r="AS60" s="436"/>
      <c r="AT60" s="436"/>
      <c r="AU60" s="530"/>
      <c r="AV60" s="530"/>
      <c r="AW60" s="530"/>
      <c r="AX60" s="436"/>
      <c r="AY60" s="436"/>
      <c r="AZ60" s="436"/>
      <c r="BA60" s="435"/>
      <c r="BB60" s="435"/>
      <c r="BC60" s="435"/>
      <c r="BD60" s="435"/>
      <c r="BE60" s="435"/>
      <c r="BF60" s="435"/>
      <c r="BG60" s="435"/>
      <c r="BH60" s="435"/>
      <c r="BI60" s="435"/>
      <c r="BJ60" s="437"/>
      <c r="BK60" s="437"/>
      <c r="BL60" s="438"/>
      <c r="BM60" s="438"/>
      <c r="BN60" s="438"/>
      <c r="BO60" s="438"/>
      <c r="BP60" s="438"/>
      <c r="BQ60" s="438"/>
      <c r="BR60" s="438"/>
      <c r="BS60" s="438"/>
      <c r="BT60" s="439"/>
      <c r="BU60" s="440"/>
      <c r="BV60" s="440"/>
      <c r="BW60" s="440"/>
      <c r="BX60" s="435"/>
      <c r="BY60" s="440"/>
      <c r="BZ60" s="441"/>
      <c r="CA60" s="441"/>
      <c r="CB60" s="441"/>
      <c r="CC60" s="441"/>
      <c r="CD60" s="441"/>
      <c r="CE60" s="436"/>
      <c r="CF60" s="436"/>
      <c r="CG60" s="436"/>
      <c r="CH60" s="436"/>
      <c r="CI60" s="436"/>
      <c r="CJ60" s="436"/>
      <c r="CK60" s="436"/>
      <c r="CL60" s="436"/>
      <c r="CM60" s="436"/>
      <c r="CN60" s="436"/>
      <c r="CO60" s="436"/>
      <c r="CP60" s="436"/>
      <c r="CQ60" s="436"/>
      <c r="CR60" s="436"/>
      <c r="CS60" s="436"/>
      <c r="CT60" s="436"/>
      <c r="CU60" s="436"/>
      <c r="CV60" s="436"/>
      <c r="CW60" s="436"/>
      <c r="CX60" s="436"/>
      <c r="CY60" s="436"/>
      <c r="CZ60" s="436"/>
      <c r="DA60" s="436"/>
      <c r="DB60" s="436"/>
      <c r="DC60" s="436"/>
      <c r="DD60" s="436"/>
      <c r="DE60" s="436"/>
      <c r="DF60" s="436"/>
      <c r="DK60" s="436"/>
      <c r="DL60" s="436"/>
      <c r="DM60" s="436"/>
      <c r="DN60" s="436"/>
      <c r="DO60" s="436"/>
      <c r="DP60" s="436"/>
    </row>
    <row r="61" spans="2:120" ht="15">
      <c r="B61" s="432"/>
      <c r="D61" s="432"/>
      <c r="E61" s="433"/>
      <c r="F61" s="434"/>
      <c r="G61" s="432"/>
      <c r="H61" s="435"/>
      <c r="I61" s="435"/>
      <c r="J61" s="435"/>
      <c r="K61" s="435"/>
      <c r="L61" s="435"/>
      <c r="M61" s="435"/>
      <c r="N61" s="435"/>
      <c r="O61" s="436"/>
      <c r="P61" s="436"/>
      <c r="Q61" s="436"/>
      <c r="R61" s="436"/>
      <c r="S61" s="436"/>
      <c r="T61" s="436"/>
      <c r="U61" s="436"/>
      <c r="V61" s="436"/>
      <c r="W61" s="436"/>
      <c r="X61" s="436"/>
      <c r="Y61" s="436"/>
      <c r="Z61" s="436"/>
      <c r="AA61" s="436"/>
      <c r="AB61" s="436"/>
      <c r="AC61" s="436"/>
      <c r="AD61" s="436"/>
      <c r="AE61" s="436"/>
      <c r="AF61" s="436"/>
      <c r="AG61" s="436"/>
      <c r="AH61" s="436"/>
      <c r="AI61" s="436"/>
      <c r="AJ61" s="436"/>
      <c r="AK61" s="436"/>
      <c r="AL61" s="436"/>
      <c r="AM61" s="436"/>
      <c r="AN61" s="436"/>
      <c r="AO61" s="436"/>
      <c r="AP61" s="436"/>
      <c r="AQ61" s="436"/>
      <c r="AR61" s="436"/>
      <c r="AS61" s="436"/>
      <c r="AT61" s="436"/>
      <c r="AU61" s="530"/>
      <c r="AV61" s="530"/>
      <c r="AW61" s="530"/>
      <c r="AX61" s="436"/>
      <c r="AY61" s="436"/>
      <c r="AZ61" s="436"/>
      <c r="BA61" s="435"/>
      <c r="BB61" s="435"/>
      <c r="BC61" s="435"/>
      <c r="BD61" s="435"/>
      <c r="BE61" s="435"/>
      <c r="BF61" s="435"/>
      <c r="BG61" s="435"/>
      <c r="BH61" s="435"/>
      <c r="BI61" s="435"/>
      <c r="BJ61" s="437"/>
      <c r="BK61" s="437"/>
      <c r="BL61" s="438"/>
      <c r="BM61" s="438"/>
      <c r="BN61" s="438"/>
      <c r="BO61" s="438"/>
      <c r="BP61" s="438"/>
      <c r="BQ61" s="438"/>
      <c r="BR61" s="438"/>
      <c r="BS61" s="438"/>
      <c r="BT61" s="439"/>
      <c r="BU61" s="440"/>
      <c r="BV61" s="440"/>
      <c r="BW61" s="440"/>
      <c r="BX61" s="435"/>
      <c r="BY61" s="440"/>
      <c r="BZ61" s="441"/>
      <c r="CA61" s="441"/>
      <c r="CB61" s="441"/>
      <c r="CC61" s="441"/>
      <c r="CD61" s="441"/>
      <c r="CE61" s="436"/>
      <c r="CF61" s="436"/>
      <c r="CG61" s="436"/>
      <c r="CH61" s="436"/>
      <c r="CI61" s="436"/>
      <c r="CJ61" s="436"/>
      <c r="CK61" s="436"/>
      <c r="CL61" s="436"/>
      <c r="CM61" s="436"/>
      <c r="CN61" s="436"/>
      <c r="CO61" s="436"/>
      <c r="CP61" s="436"/>
      <c r="CQ61" s="436"/>
      <c r="CR61" s="436"/>
      <c r="CS61" s="436"/>
      <c r="CT61" s="436"/>
      <c r="CU61" s="436"/>
      <c r="CV61" s="436"/>
      <c r="CW61" s="436"/>
      <c r="CX61" s="436"/>
      <c r="CY61" s="436"/>
      <c r="CZ61" s="436"/>
      <c r="DA61" s="436"/>
      <c r="DB61" s="436"/>
      <c r="DC61" s="436"/>
      <c r="DD61" s="436"/>
      <c r="DE61" s="436"/>
      <c r="DF61" s="436"/>
      <c r="DK61" s="436"/>
      <c r="DL61" s="436"/>
      <c r="DM61" s="436"/>
      <c r="DN61" s="436"/>
      <c r="DO61" s="436"/>
      <c r="DP61" s="436"/>
    </row>
    <row r="62" spans="2:120" ht="15">
      <c r="B62" s="432"/>
      <c r="D62" s="432"/>
      <c r="E62" s="433"/>
      <c r="F62" s="434"/>
      <c r="G62" s="432"/>
      <c r="H62" s="435"/>
      <c r="I62" s="435"/>
      <c r="J62" s="435"/>
      <c r="K62" s="446"/>
      <c r="L62" s="446"/>
      <c r="M62" s="446"/>
      <c r="N62" s="446"/>
      <c r="O62" s="436"/>
      <c r="P62" s="436"/>
      <c r="Q62" s="436"/>
      <c r="R62" s="436"/>
      <c r="S62" s="436"/>
      <c r="T62" s="436"/>
      <c r="U62" s="436"/>
      <c r="V62" s="436"/>
      <c r="W62" s="436"/>
      <c r="X62" s="436"/>
      <c r="Y62" s="436"/>
      <c r="Z62" s="436"/>
      <c r="AA62" s="436"/>
      <c r="AB62" s="436"/>
      <c r="AC62" s="436"/>
      <c r="AD62" s="436"/>
      <c r="AE62" s="436"/>
      <c r="AF62" s="436"/>
      <c r="AG62" s="436"/>
      <c r="AH62" s="436"/>
      <c r="AI62" s="436"/>
      <c r="AJ62" s="436"/>
      <c r="AK62" s="436"/>
      <c r="AL62" s="436"/>
      <c r="AM62" s="436"/>
      <c r="AN62" s="436"/>
      <c r="AO62" s="436"/>
      <c r="AP62" s="436"/>
      <c r="AQ62" s="436"/>
      <c r="AR62" s="436"/>
      <c r="AS62" s="436"/>
      <c r="AT62" s="436"/>
      <c r="AU62" s="530"/>
      <c r="AV62" s="530"/>
      <c r="AW62" s="530"/>
      <c r="AX62" s="436"/>
      <c r="AY62" s="436"/>
      <c r="AZ62" s="436"/>
      <c r="BA62" s="435"/>
      <c r="BB62" s="435"/>
      <c r="BC62" s="435"/>
      <c r="BD62" s="435"/>
      <c r="BE62" s="435"/>
      <c r="BF62" s="435"/>
      <c r="BG62" s="435"/>
      <c r="BH62" s="435"/>
      <c r="BI62" s="435"/>
      <c r="BJ62" s="437"/>
      <c r="BK62" s="437"/>
      <c r="BL62" s="438"/>
      <c r="BM62" s="438"/>
      <c r="BN62" s="438"/>
      <c r="BO62" s="438"/>
      <c r="BP62" s="438"/>
      <c r="BQ62" s="438"/>
      <c r="BR62" s="438"/>
      <c r="BS62" s="438"/>
      <c r="BT62" s="439"/>
      <c r="BU62" s="440"/>
      <c r="BV62" s="440"/>
      <c r="BW62" s="440"/>
      <c r="BX62" s="435"/>
      <c r="BY62" s="440"/>
      <c r="BZ62" s="441"/>
      <c r="CA62" s="441"/>
      <c r="CB62" s="441"/>
      <c r="CC62" s="441"/>
      <c r="CD62" s="441"/>
      <c r="CE62" s="436"/>
      <c r="CF62" s="436"/>
      <c r="CG62" s="436"/>
      <c r="CH62" s="436"/>
      <c r="CI62" s="436"/>
      <c r="CJ62" s="436"/>
      <c r="CK62" s="436"/>
      <c r="CL62" s="436"/>
      <c r="CM62" s="436"/>
      <c r="CN62" s="436"/>
      <c r="CO62" s="436"/>
      <c r="CP62" s="436"/>
      <c r="CQ62" s="436"/>
      <c r="CR62" s="436"/>
      <c r="CS62" s="436"/>
      <c r="CT62" s="436"/>
      <c r="CU62" s="436"/>
      <c r="CV62" s="436"/>
      <c r="CW62" s="436"/>
      <c r="CX62" s="436"/>
      <c r="CY62" s="436"/>
      <c r="CZ62" s="436"/>
      <c r="DA62" s="436"/>
      <c r="DB62" s="436"/>
      <c r="DC62" s="436"/>
      <c r="DD62" s="436"/>
      <c r="DE62" s="436"/>
      <c r="DF62" s="436"/>
      <c r="DK62" s="436"/>
      <c r="DL62" s="436"/>
      <c r="DM62" s="436"/>
      <c r="DN62" s="436"/>
      <c r="DO62" s="436"/>
      <c r="DP62" s="436"/>
    </row>
    <row r="63" spans="2:120" ht="15">
      <c r="B63" s="432"/>
      <c r="D63" s="432"/>
      <c r="E63" s="433"/>
      <c r="F63" s="434"/>
      <c r="G63" s="432"/>
      <c r="H63" s="435"/>
      <c r="I63" s="435"/>
      <c r="J63" s="435"/>
      <c r="K63" s="435"/>
      <c r="L63" s="435"/>
      <c r="M63" s="435"/>
      <c r="N63" s="435"/>
      <c r="O63" s="436"/>
      <c r="P63" s="436"/>
      <c r="Q63" s="436"/>
      <c r="R63" s="436"/>
      <c r="S63" s="436"/>
      <c r="T63" s="436"/>
      <c r="U63" s="436"/>
      <c r="V63" s="436"/>
      <c r="W63" s="436"/>
      <c r="X63" s="436"/>
      <c r="Y63" s="436"/>
      <c r="Z63" s="436"/>
      <c r="AA63" s="436"/>
      <c r="AB63" s="436"/>
      <c r="AC63" s="436"/>
      <c r="AD63" s="436"/>
      <c r="AE63" s="436"/>
      <c r="AF63" s="436"/>
      <c r="AG63" s="436"/>
      <c r="AH63" s="436"/>
      <c r="AI63" s="436"/>
      <c r="AJ63" s="436"/>
      <c r="AK63" s="436"/>
      <c r="AL63" s="436"/>
      <c r="AM63" s="436"/>
      <c r="AN63" s="436"/>
      <c r="AO63" s="436"/>
      <c r="AP63" s="436"/>
      <c r="AQ63" s="436"/>
      <c r="AR63" s="436"/>
      <c r="AS63" s="436"/>
      <c r="AT63" s="436"/>
      <c r="AU63" s="530"/>
      <c r="AV63" s="530"/>
      <c r="AW63" s="530"/>
      <c r="AX63" s="436"/>
      <c r="AY63" s="436"/>
      <c r="AZ63" s="436"/>
      <c r="BA63" s="435"/>
      <c r="BB63" s="435"/>
      <c r="BC63" s="435"/>
      <c r="BD63" s="435"/>
      <c r="BE63" s="435"/>
      <c r="BF63" s="435"/>
      <c r="BG63" s="435"/>
      <c r="BH63" s="435"/>
      <c r="BI63" s="435"/>
      <c r="BJ63" s="437"/>
      <c r="BK63" s="437"/>
      <c r="BL63" s="438"/>
      <c r="BM63" s="438"/>
      <c r="BN63" s="438"/>
      <c r="BO63" s="438"/>
      <c r="BP63" s="438"/>
      <c r="BQ63" s="438"/>
      <c r="BR63" s="438"/>
      <c r="BS63" s="438"/>
      <c r="BT63" s="439"/>
      <c r="BU63" s="440"/>
      <c r="BV63" s="440"/>
      <c r="BW63" s="440"/>
      <c r="BX63" s="435"/>
      <c r="BY63" s="440"/>
      <c r="BZ63" s="441"/>
      <c r="CA63" s="441"/>
      <c r="CB63" s="441"/>
      <c r="CC63" s="441"/>
      <c r="CD63" s="441"/>
      <c r="CE63" s="436"/>
      <c r="CF63" s="436"/>
      <c r="CG63" s="436"/>
      <c r="CH63" s="436"/>
      <c r="CI63" s="436"/>
      <c r="CJ63" s="436"/>
      <c r="CK63" s="436"/>
      <c r="CL63" s="436"/>
      <c r="CM63" s="436"/>
      <c r="CN63" s="436"/>
      <c r="CO63" s="436"/>
      <c r="CP63" s="436"/>
      <c r="CQ63" s="436"/>
      <c r="CR63" s="436"/>
      <c r="CS63" s="436"/>
      <c r="CT63" s="436"/>
      <c r="CU63" s="436"/>
      <c r="CV63" s="436"/>
      <c r="CW63" s="436"/>
      <c r="CX63" s="436"/>
      <c r="CY63" s="436"/>
      <c r="CZ63" s="436"/>
      <c r="DA63" s="436"/>
      <c r="DB63" s="436"/>
      <c r="DC63" s="436"/>
      <c r="DD63" s="436"/>
      <c r="DE63" s="436"/>
      <c r="DF63" s="436"/>
      <c r="DK63" s="436"/>
      <c r="DL63" s="436"/>
      <c r="DM63" s="436"/>
      <c r="DN63" s="436"/>
      <c r="DO63" s="436"/>
      <c r="DP63" s="436"/>
    </row>
    <row r="64" spans="2:120" ht="15">
      <c r="B64" s="432"/>
      <c r="D64" s="432"/>
      <c r="E64" s="433"/>
      <c r="F64" s="434"/>
      <c r="G64" s="432"/>
      <c r="H64" s="435"/>
      <c r="I64" s="435"/>
      <c r="J64" s="435"/>
      <c r="K64" s="435"/>
      <c r="L64" s="435"/>
      <c r="M64" s="435"/>
      <c r="N64" s="435"/>
      <c r="O64" s="436"/>
      <c r="P64" s="436"/>
      <c r="Q64" s="436"/>
      <c r="R64" s="436"/>
      <c r="S64" s="436"/>
      <c r="T64" s="436"/>
      <c r="U64" s="436"/>
      <c r="V64" s="436"/>
      <c r="W64" s="436"/>
      <c r="X64" s="436"/>
      <c r="Y64" s="436"/>
      <c r="Z64" s="436"/>
      <c r="AA64" s="436"/>
      <c r="AB64" s="436"/>
      <c r="AC64" s="436"/>
      <c r="AD64" s="436"/>
      <c r="AE64" s="436"/>
      <c r="AF64" s="436"/>
      <c r="AG64" s="436"/>
      <c r="AH64" s="436"/>
      <c r="AI64" s="436"/>
      <c r="AJ64" s="436"/>
      <c r="AK64" s="436"/>
      <c r="AL64" s="436"/>
      <c r="AM64" s="436"/>
      <c r="AN64" s="436"/>
      <c r="AO64" s="436"/>
      <c r="AP64" s="436"/>
      <c r="AQ64" s="436"/>
      <c r="AR64" s="436"/>
      <c r="AS64" s="436"/>
      <c r="AT64" s="436"/>
      <c r="AU64" s="530"/>
      <c r="AV64" s="530"/>
      <c r="AW64" s="530"/>
      <c r="AX64" s="436"/>
      <c r="AY64" s="436"/>
      <c r="AZ64" s="436"/>
      <c r="BA64" s="435"/>
      <c r="BB64" s="435"/>
      <c r="BC64" s="435"/>
      <c r="BD64" s="435"/>
      <c r="BE64" s="435"/>
      <c r="BF64" s="435"/>
      <c r="BG64" s="435"/>
      <c r="BH64" s="435"/>
      <c r="BI64" s="435"/>
      <c r="BJ64" s="437"/>
      <c r="BK64" s="437"/>
      <c r="BL64" s="438"/>
      <c r="BM64" s="438"/>
      <c r="BN64" s="438"/>
      <c r="BO64" s="438"/>
      <c r="BP64" s="438"/>
      <c r="BQ64" s="438"/>
      <c r="BR64" s="438"/>
      <c r="BS64" s="438"/>
      <c r="BT64" s="439"/>
      <c r="BU64" s="440"/>
      <c r="BV64" s="440"/>
      <c r="BW64" s="440"/>
      <c r="BX64" s="435"/>
      <c r="BY64" s="440"/>
      <c r="BZ64" s="441"/>
      <c r="CA64" s="441"/>
      <c r="CB64" s="441"/>
      <c r="CC64" s="441"/>
      <c r="CD64" s="441"/>
      <c r="CE64" s="436"/>
      <c r="CF64" s="436"/>
      <c r="CG64" s="436"/>
      <c r="CH64" s="436"/>
      <c r="CI64" s="436"/>
      <c r="CJ64" s="436"/>
      <c r="CK64" s="436"/>
      <c r="CL64" s="436"/>
      <c r="CM64" s="436"/>
      <c r="CN64" s="436"/>
      <c r="CO64" s="436"/>
      <c r="CP64" s="436"/>
      <c r="CQ64" s="436"/>
      <c r="CR64" s="436"/>
      <c r="CS64" s="436"/>
      <c r="CT64" s="436"/>
      <c r="CU64" s="436"/>
      <c r="CV64" s="436"/>
      <c r="CW64" s="436"/>
      <c r="CX64" s="436"/>
      <c r="CY64" s="436"/>
      <c r="CZ64" s="436"/>
      <c r="DA64" s="436"/>
      <c r="DB64" s="436"/>
      <c r="DC64" s="436"/>
      <c r="DD64" s="436"/>
      <c r="DE64" s="436"/>
      <c r="DF64" s="436"/>
      <c r="DK64" s="436"/>
      <c r="DL64" s="436"/>
      <c r="DM64" s="436"/>
      <c r="DN64" s="436"/>
      <c r="DO64" s="436"/>
      <c r="DP64" s="436"/>
    </row>
    <row r="65" spans="2:120" ht="15">
      <c r="B65" s="432"/>
      <c r="D65" s="432"/>
      <c r="E65" s="433"/>
      <c r="F65" s="434"/>
      <c r="G65" s="432"/>
      <c r="H65" s="435"/>
      <c r="I65" s="435"/>
      <c r="J65" s="435"/>
      <c r="K65" s="435"/>
      <c r="L65" s="435"/>
      <c r="M65" s="435"/>
      <c r="N65" s="435"/>
      <c r="O65" s="436"/>
      <c r="P65" s="436"/>
      <c r="Q65" s="436"/>
      <c r="R65" s="436"/>
      <c r="S65" s="436"/>
      <c r="T65" s="436"/>
      <c r="U65" s="436"/>
      <c r="V65" s="436"/>
      <c r="W65" s="436"/>
      <c r="X65" s="436"/>
      <c r="Y65" s="436"/>
      <c r="Z65" s="436"/>
      <c r="AA65" s="436"/>
      <c r="AB65" s="436"/>
      <c r="AC65" s="436"/>
      <c r="AD65" s="436"/>
      <c r="AE65" s="436"/>
      <c r="AF65" s="436"/>
      <c r="AG65" s="436"/>
      <c r="AH65" s="436"/>
      <c r="AI65" s="436"/>
      <c r="AJ65" s="436"/>
      <c r="AK65" s="436"/>
      <c r="AL65" s="436"/>
      <c r="AM65" s="436"/>
      <c r="AN65" s="436"/>
      <c r="AO65" s="436"/>
      <c r="AP65" s="436"/>
      <c r="AQ65" s="436"/>
      <c r="AR65" s="436"/>
      <c r="AS65" s="436"/>
      <c r="AT65" s="436"/>
      <c r="AU65" s="530"/>
      <c r="AV65" s="530"/>
      <c r="AW65" s="530"/>
      <c r="AX65" s="436"/>
      <c r="AY65" s="436"/>
      <c r="AZ65" s="436"/>
      <c r="BA65" s="435"/>
      <c r="BB65" s="435"/>
      <c r="BC65" s="435"/>
      <c r="BD65" s="435"/>
      <c r="BE65" s="435"/>
      <c r="BF65" s="435"/>
      <c r="BG65" s="435"/>
      <c r="BH65" s="435"/>
      <c r="BI65" s="435"/>
      <c r="BJ65" s="437"/>
      <c r="BK65" s="437"/>
      <c r="BL65" s="438"/>
      <c r="BM65" s="438"/>
      <c r="BN65" s="438"/>
      <c r="BO65" s="438"/>
      <c r="BP65" s="438"/>
      <c r="BQ65" s="438"/>
      <c r="BR65" s="438"/>
      <c r="BS65" s="438"/>
      <c r="BT65" s="439"/>
      <c r="BU65" s="440"/>
      <c r="BV65" s="440"/>
      <c r="BW65" s="440"/>
      <c r="BX65" s="435"/>
      <c r="BY65" s="440"/>
      <c r="BZ65" s="441"/>
      <c r="CA65" s="441"/>
      <c r="CB65" s="441"/>
      <c r="CC65" s="441"/>
      <c r="CD65" s="441"/>
      <c r="CE65" s="436"/>
      <c r="CF65" s="436"/>
      <c r="CG65" s="436"/>
      <c r="CH65" s="436"/>
      <c r="CI65" s="436"/>
      <c r="CJ65" s="436"/>
      <c r="CK65" s="436"/>
      <c r="CL65" s="436"/>
      <c r="CM65" s="436"/>
      <c r="CN65" s="436"/>
      <c r="CO65" s="436"/>
      <c r="CP65" s="436"/>
      <c r="CQ65" s="436"/>
      <c r="CR65" s="436"/>
      <c r="CS65" s="436"/>
      <c r="CT65" s="436"/>
      <c r="CU65" s="436"/>
      <c r="CV65" s="436"/>
      <c r="CW65" s="436"/>
      <c r="CX65" s="436"/>
      <c r="CY65" s="436"/>
      <c r="CZ65" s="436"/>
      <c r="DA65" s="436"/>
      <c r="DB65" s="436"/>
      <c r="DC65" s="436"/>
      <c r="DD65" s="436"/>
      <c r="DE65" s="436"/>
      <c r="DF65" s="436"/>
      <c r="DK65" s="436"/>
      <c r="DL65" s="436"/>
      <c r="DM65" s="436"/>
      <c r="DN65" s="436"/>
      <c r="DO65" s="436"/>
      <c r="DP65" s="436"/>
    </row>
    <row r="66" spans="2:120" ht="15">
      <c r="B66" s="432"/>
      <c r="D66" s="432"/>
      <c r="E66" s="433"/>
      <c r="F66" s="434"/>
      <c r="G66" s="432"/>
      <c r="H66" s="435"/>
      <c r="I66" s="435"/>
      <c r="J66" s="435"/>
      <c r="K66" s="435"/>
      <c r="L66" s="435"/>
      <c r="M66" s="435"/>
      <c r="N66" s="435"/>
      <c r="O66" s="436"/>
      <c r="P66" s="436"/>
      <c r="Q66" s="436"/>
      <c r="R66" s="436"/>
      <c r="S66" s="436"/>
      <c r="T66" s="436"/>
      <c r="U66" s="436"/>
      <c r="V66" s="436"/>
      <c r="W66" s="436"/>
      <c r="X66" s="436"/>
      <c r="Y66" s="436"/>
      <c r="Z66" s="436"/>
      <c r="AA66" s="436"/>
      <c r="AB66" s="436"/>
      <c r="AC66" s="436"/>
      <c r="AD66" s="436"/>
      <c r="AE66" s="436"/>
      <c r="AF66" s="436"/>
      <c r="AG66" s="436"/>
      <c r="AH66" s="436"/>
      <c r="AI66" s="436"/>
      <c r="AJ66" s="436"/>
      <c r="AK66" s="436"/>
      <c r="AL66" s="436"/>
      <c r="AM66" s="436"/>
      <c r="AN66" s="436"/>
      <c r="AO66" s="436"/>
      <c r="AP66" s="436"/>
      <c r="AQ66" s="436"/>
      <c r="AR66" s="436"/>
      <c r="AS66" s="436"/>
      <c r="AT66" s="436"/>
      <c r="AU66" s="530"/>
      <c r="AV66" s="530"/>
      <c r="AW66" s="530"/>
      <c r="AX66" s="436"/>
      <c r="AY66" s="436"/>
      <c r="AZ66" s="436"/>
      <c r="BA66" s="435"/>
      <c r="BB66" s="435"/>
      <c r="BC66" s="435"/>
      <c r="BD66" s="435"/>
      <c r="BE66" s="435"/>
      <c r="BF66" s="435"/>
      <c r="BG66" s="435"/>
      <c r="BH66" s="435"/>
      <c r="BI66" s="435"/>
      <c r="BJ66" s="437"/>
      <c r="BK66" s="437"/>
      <c r="BL66" s="438"/>
      <c r="BM66" s="438"/>
      <c r="BN66" s="438"/>
      <c r="BO66" s="438"/>
      <c r="BP66" s="438"/>
      <c r="BQ66" s="438"/>
      <c r="BR66" s="438"/>
      <c r="BS66" s="438"/>
      <c r="BT66" s="439"/>
      <c r="BU66" s="440"/>
      <c r="BV66" s="440"/>
      <c r="BW66" s="440"/>
      <c r="BX66" s="435"/>
      <c r="BY66" s="440"/>
      <c r="BZ66" s="441"/>
      <c r="CA66" s="441"/>
      <c r="CB66" s="441"/>
      <c r="CC66" s="441"/>
      <c r="CD66" s="441"/>
      <c r="CE66" s="447"/>
      <c r="CF66" s="447"/>
      <c r="CG66" s="447"/>
      <c r="CH66" s="447"/>
      <c r="CI66" s="447"/>
      <c r="CJ66" s="447"/>
      <c r="CK66" s="447"/>
      <c r="CL66" s="447"/>
      <c r="CM66" s="447"/>
      <c r="CN66" s="447"/>
      <c r="CO66" s="447"/>
      <c r="CP66" s="447"/>
      <c r="CQ66" s="447"/>
      <c r="CR66" s="447"/>
      <c r="CS66" s="447"/>
      <c r="CT66" s="447"/>
      <c r="CU66" s="447"/>
      <c r="CV66" s="447"/>
      <c r="CW66" s="447"/>
      <c r="CX66" s="447"/>
      <c r="CY66" s="447"/>
      <c r="CZ66" s="447"/>
      <c r="DA66" s="447"/>
      <c r="DB66" s="447"/>
      <c r="DC66" s="447"/>
      <c r="DD66" s="447"/>
      <c r="DE66" s="447"/>
      <c r="DF66" s="447"/>
      <c r="DK66" s="447"/>
      <c r="DL66" s="447"/>
      <c r="DM66" s="447"/>
      <c r="DN66" s="447"/>
      <c r="DO66" s="447"/>
      <c r="DP66" s="447"/>
    </row>
    <row r="67" spans="2:120" ht="15">
      <c r="B67" s="432"/>
      <c r="C67" s="448"/>
      <c r="D67" s="432"/>
      <c r="E67" s="434"/>
      <c r="F67" s="434"/>
      <c r="G67" s="432"/>
      <c r="H67" s="432"/>
      <c r="I67" s="432"/>
      <c r="J67" s="432"/>
      <c r="K67" s="435"/>
      <c r="L67" s="435"/>
      <c r="M67" s="435"/>
      <c r="N67" s="435"/>
      <c r="O67" s="436"/>
      <c r="P67" s="436"/>
      <c r="Q67" s="436"/>
      <c r="R67" s="436"/>
      <c r="S67" s="436"/>
      <c r="T67" s="436"/>
      <c r="U67" s="436"/>
      <c r="V67" s="436"/>
      <c r="W67" s="436"/>
      <c r="X67" s="436"/>
      <c r="Y67" s="436"/>
      <c r="Z67" s="436"/>
      <c r="AA67" s="436"/>
      <c r="AB67" s="436"/>
      <c r="AC67" s="436"/>
      <c r="AD67" s="436"/>
      <c r="AE67" s="436"/>
      <c r="AF67" s="436"/>
      <c r="AG67" s="436"/>
      <c r="AH67" s="436"/>
      <c r="AI67" s="436"/>
      <c r="AJ67" s="436"/>
      <c r="AK67" s="436"/>
      <c r="AL67" s="436"/>
      <c r="AM67" s="436"/>
      <c r="AN67" s="436"/>
      <c r="AO67" s="436"/>
      <c r="AP67" s="436"/>
      <c r="AQ67" s="436"/>
      <c r="AR67" s="436"/>
      <c r="AS67" s="436"/>
      <c r="AT67" s="436"/>
      <c r="AU67" s="530"/>
      <c r="AV67" s="530"/>
      <c r="AW67" s="530"/>
      <c r="AX67" s="436"/>
      <c r="AY67" s="436"/>
      <c r="AZ67" s="436"/>
      <c r="BA67" s="432"/>
      <c r="BB67" s="432"/>
      <c r="BC67" s="432"/>
      <c r="BD67" s="432"/>
      <c r="BE67" s="432"/>
      <c r="BF67" s="432"/>
      <c r="BG67" s="432"/>
      <c r="BH67" s="432"/>
      <c r="BI67" s="432"/>
      <c r="BJ67" s="437"/>
      <c r="BK67" s="437"/>
      <c r="BL67" s="438"/>
      <c r="BM67" s="438"/>
      <c r="BN67" s="442"/>
      <c r="BO67" s="443"/>
      <c r="BP67" s="443"/>
      <c r="BQ67" s="443"/>
      <c r="BR67" s="443"/>
      <c r="BS67" s="443"/>
      <c r="BT67" s="439"/>
      <c r="BU67" s="444"/>
      <c r="BV67" s="444"/>
      <c r="BW67" s="444"/>
      <c r="BX67" s="442"/>
      <c r="BY67" s="444"/>
      <c r="BZ67" s="445"/>
      <c r="CA67" s="445"/>
      <c r="CB67" s="445"/>
      <c r="CC67" s="445"/>
      <c r="CD67" s="445"/>
      <c r="CE67" s="432"/>
      <c r="CF67" s="432"/>
      <c r="CG67" s="432"/>
      <c r="CH67" s="432"/>
      <c r="CI67" s="432"/>
      <c r="CJ67" s="432"/>
      <c r="CK67" s="432"/>
      <c r="CL67" s="432"/>
      <c r="CM67" s="432"/>
      <c r="CN67" s="432"/>
      <c r="CO67" s="432"/>
      <c r="CP67" s="432"/>
      <c r="CQ67" s="432"/>
      <c r="CR67" s="432"/>
      <c r="CS67" s="432"/>
      <c r="CT67" s="432"/>
      <c r="CU67" s="432"/>
      <c r="CV67" s="432"/>
      <c r="CW67" s="432"/>
      <c r="CX67" s="432"/>
      <c r="CY67" s="432"/>
      <c r="CZ67" s="432"/>
      <c r="DA67" s="432"/>
      <c r="DB67" s="432"/>
      <c r="DC67" s="432"/>
      <c r="DD67" s="432"/>
      <c r="DE67" s="432"/>
      <c r="DF67" s="432"/>
      <c r="DK67" s="432"/>
      <c r="DL67" s="432"/>
      <c r="DM67" s="432"/>
      <c r="DN67" s="432"/>
      <c r="DO67" s="432"/>
      <c r="DP67" s="432"/>
    </row>
    <row r="68" spans="2:120" ht="15">
      <c r="B68" s="432"/>
      <c r="D68" s="432"/>
      <c r="E68" s="433"/>
      <c r="F68" s="434"/>
      <c r="G68" s="432"/>
      <c r="H68" s="435"/>
      <c r="I68" s="435"/>
      <c r="J68" s="435"/>
      <c r="K68" s="435"/>
      <c r="L68" s="435"/>
      <c r="M68" s="435"/>
      <c r="N68" s="435"/>
      <c r="O68" s="436"/>
      <c r="P68" s="436"/>
      <c r="Q68" s="436"/>
      <c r="R68" s="436"/>
      <c r="S68" s="436"/>
      <c r="T68" s="436"/>
      <c r="U68" s="436"/>
      <c r="V68" s="436"/>
      <c r="W68" s="436"/>
      <c r="X68" s="436"/>
      <c r="Y68" s="436"/>
      <c r="Z68" s="436"/>
      <c r="AA68" s="436"/>
      <c r="AB68" s="436"/>
      <c r="AC68" s="436"/>
      <c r="AD68" s="436"/>
      <c r="AE68" s="436"/>
      <c r="AF68" s="436"/>
      <c r="AG68" s="436"/>
      <c r="AH68" s="436"/>
      <c r="AI68" s="436"/>
      <c r="AJ68" s="436"/>
      <c r="AK68" s="436"/>
      <c r="AL68" s="436"/>
      <c r="AM68" s="436"/>
      <c r="AN68" s="436"/>
      <c r="AO68" s="436"/>
      <c r="AP68" s="436"/>
      <c r="AQ68" s="436"/>
      <c r="AR68" s="436"/>
      <c r="AS68" s="436"/>
      <c r="AT68" s="436"/>
      <c r="AU68" s="530"/>
      <c r="AV68" s="530"/>
      <c r="AW68" s="530"/>
      <c r="AX68" s="436"/>
      <c r="AY68" s="436"/>
      <c r="AZ68" s="436"/>
      <c r="BA68" s="435"/>
      <c r="BB68" s="435"/>
      <c r="BC68" s="435"/>
      <c r="BD68" s="435"/>
      <c r="BE68" s="435"/>
      <c r="BF68" s="435"/>
      <c r="BG68" s="435"/>
      <c r="BH68" s="435"/>
      <c r="BI68" s="435"/>
      <c r="BJ68" s="437"/>
      <c r="BK68" s="437"/>
      <c r="BL68" s="438"/>
      <c r="BM68" s="438"/>
      <c r="BN68" s="438"/>
      <c r="BO68" s="438"/>
      <c r="BP68" s="438"/>
      <c r="BQ68" s="438"/>
      <c r="BR68" s="438"/>
      <c r="BS68" s="438"/>
      <c r="BT68" s="439"/>
      <c r="BU68" s="440"/>
      <c r="BV68" s="440"/>
      <c r="BW68" s="440"/>
      <c r="BX68" s="435"/>
      <c r="BY68" s="440"/>
      <c r="BZ68" s="441"/>
      <c r="CA68" s="441"/>
      <c r="CB68" s="441"/>
      <c r="CC68" s="441"/>
      <c r="CD68" s="441"/>
      <c r="CE68" s="436"/>
      <c r="CF68" s="436"/>
      <c r="CG68" s="436"/>
      <c r="CH68" s="436"/>
      <c r="CI68" s="436"/>
      <c r="CJ68" s="436"/>
      <c r="CK68" s="436"/>
      <c r="CL68" s="436"/>
      <c r="CM68" s="436"/>
      <c r="CN68" s="436"/>
      <c r="CO68" s="436"/>
      <c r="CP68" s="436"/>
      <c r="CQ68" s="436"/>
      <c r="CR68" s="436"/>
      <c r="CS68" s="436"/>
      <c r="CT68" s="436"/>
      <c r="CU68" s="436"/>
      <c r="CV68" s="436"/>
      <c r="CW68" s="436"/>
      <c r="CX68" s="436"/>
      <c r="CY68" s="436"/>
      <c r="CZ68" s="436"/>
      <c r="DA68" s="436"/>
      <c r="DB68" s="436"/>
      <c r="DC68" s="436"/>
      <c r="DD68" s="436"/>
      <c r="DE68" s="436"/>
      <c r="DF68" s="436"/>
      <c r="DK68" s="436"/>
      <c r="DL68" s="436"/>
      <c r="DM68" s="436"/>
      <c r="DN68" s="436"/>
      <c r="DO68" s="436"/>
      <c r="DP68" s="436"/>
    </row>
    <row r="69" spans="2:120" ht="15">
      <c r="B69" s="432"/>
      <c r="D69" s="432"/>
      <c r="E69" s="433"/>
      <c r="F69" s="434"/>
      <c r="G69" s="432"/>
      <c r="H69" s="435"/>
      <c r="I69" s="435"/>
      <c r="J69" s="435"/>
      <c r="K69" s="435"/>
      <c r="L69" s="435"/>
      <c r="M69" s="435"/>
      <c r="N69" s="435"/>
      <c r="O69" s="436"/>
      <c r="P69" s="436"/>
      <c r="Q69" s="436"/>
      <c r="R69" s="436"/>
      <c r="S69" s="436"/>
      <c r="T69" s="436"/>
      <c r="U69" s="436"/>
      <c r="V69" s="436"/>
      <c r="W69" s="436"/>
      <c r="X69" s="436"/>
      <c r="Y69" s="436"/>
      <c r="Z69" s="436"/>
      <c r="AA69" s="436"/>
      <c r="AB69" s="436"/>
      <c r="AC69" s="436"/>
      <c r="AD69" s="436"/>
      <c r="AE69" s="436"/>
      <c r="AF69" s="436"/>
      <c r="AG69" s="436"/>
      <c r="AH69" s="436"/>
      <c r="AI69" s="436"/>
      <c r="AJ69" s="436"/>
      <c r="AK69" s="436"/>
      <c r="AL69" s="436"/>
      <c r="AM69" s="436"/>
      <c r="AN69" s="436"/>
      <c r="AO69" s="436"/>
      <c r="AP69" s="436"/>
      <c r="AQ69" s="436"/>
      <c r="AR69" s="436"/>
      <c r="AS69" s="436"/>
      <c r="AT69" s="436"/>
      <c r="AU69" s="530"/>
      <c r="AV69" s="530"/>
      <c r="AW69" s="530"/>
      <c r="AX69" s="436"/>
      <c r="AY69" s="436"/>
      <c r="AZ69" s="436"/>
      <c r="BA69" s="435"/>
      <c r="BB69" s="435"/>
      <c r="BC69" s="435"/>
      <c r="BD69" s="435"/>
      <c r="BE69" s="435"/>
      <c r="BF69" s="435"/>
      <c r="BG69" s="435"/>
      <c r="BH69" s="435"/>
      <c r="BI69" s="435"/>
      <c r="BJ69" s="437"/>
      <c r="BK69" s="437"/>
      <c r="BL69" s="438"/>
      <c r="BM69" s="438"/>
      <c r="BN69" s="438"/>
      <c r="BO69" s="438"/>
      <c r="BP69" s="438"/>
      <c r="BQ69" s="438"/>
      <c r="BR69" s="438"/>
      <c r="BS69" s="438"/>
      <c r="BT69" s="439"/>
      <c r="BU69" s="440"/>
      <c r="BV69" s="440"/>
      <c r="BW69" s="440"/>
      <c r="BX69" s="435"/>
      <c r="BY69" s="440"/>
      <c r="BZ69" s="441"/>
      <c r="CA69" s="441"/>
      <c r="CB69" s="441"/>
      <c r="CC69" s="441"/>
      <c r="CD69" s="441"/>
      <c r="CE69" s="436"/>
      <c r="CF69" s="436"/>
      <c r="CG69" s="436"/>
      <c r="CH69" s="436"/>
      <c r="CI69" s="436"/>
      <c r="CJ69" s="436"/>
      <c r="CK69" s="436"/>
      <c r="CL69" s="436"/>
      <c r="CM69" s="436"/>
      <c r="CN69" s="436"/>
      <c r="CO69" s="436"/>
      <c r="CP69" s="436"/>
      <c r="CQ69" s="436"/>
      <c r="CR69" s="436"/>
      <c r="CS69" s="436"/>
      <c r="CT69" s="436"/>
      <c r="CU69" s="436"/>
      <c r="CV69" s="436"/>
      <c r="CW69" s="436"/>
      <c r="CX69" s="436"/>
      <c r="CY69" s="436"/>
      <c r="CZ69" s="436"/>
      <c r="DA69" s="436"/>
      <c r="DB69" s="436"/>
      <c r="DC69" s="436"/>
      <c r="DD69" s="436"/>
      <c r="DE69" s="436"/>
      <c r="DF69" s="436"/>
      <c r="DK69" s="436"/>
      <c r="DL69" s="436"/>
      <c r="DM69" s="436"/>
      <c r="DN69" s="436"/>
      <c r="DO69" s="436"/>
      <c r="DP69" s="436"/>
    </row>
    <row r="70" spans="2:120" ht="15">
      <c r="B70" s="432"/>
      <c r="D70" s="432"/>
      <c r="E70" s="433"/>
      <c r="F70" s="434"/>
      <c r="G70" s="432"/>
      <c r="H70" s="435"/>
      <c r="I70" s="435"/>
      <c r="J70" s="435"/>
      <c r="K70" s="435"/>
      <c r="L70" s="435"/>
      <c r="M70" s="435"/>
      <c r="N70" s="435"/>
      <c r="O70" s="436"/>
      <c r="P70" s="436"/>
      <c r="Q70" s="436"/>
      <c r="R70" s="436"/>
      <c r="S70" s="436"/>
      <c r="T70" s="436"/>
      <c r="U70" s="436"/>
      <c r="V70" s="436"/>
      <c r="W70" s="436"/>
      <c r="X70" s="436"/>
      <c r="Y70" s="436"/>
      <c r="Z70" s="436"/>
      <c r="AA70" s="436"/>
      <c r="AB70" s="436"/>
      <c r="AC70" s="436"/>
      <c r="AD70" s="436"/>
      <c r="AE70" s="436"/>
      <c r="AF70" s="436"/>
      <c r="AG70" s="436"/>
      <c r="AH70" s="436"/>
      <c r="AI70" s="436"/>
      <c r="AJ70" s="436"/>
      <c r="AK70" s="436"/>
      <c r="AL70" s="436"/>
      <c r="AM70" s="436"/>
      <c r="AN70" s="436"/>
      <c r="AO70" s="436"/>
      <c r="AP70" s="436"/>
      <c r="AQ70" s="436"/>
      <c r="AR70" s="436"/>
      <c r="AS70" s="436"/>
      <c r="AT70" s="436"/>
      <c r="AU70" s="530"/>
      <c r="AV70" s="530"/>
      <c r="AW70" s="530"/>
      <c r="AX70" s="436"/>
      <c r="AY70" s="436"/>
      <c r="AZ70" s="436"/>
      <c r="BA70" s="435"/>
      <c r="BB70" s="435"/>
      <c r="BC70" s="435"/>
      <c r="BD70" s="435"/>
      <c r="BE70" s="435"/>
      <c r="BF70" s="435"/>
      <c r="BG70" s="435"/>
      <c r="BH70" s="435"/>
      <c r="BI70" s="435"/>
      <c r="BJ70" s="437"/>
      <c r="BK70" s="437"/>
      <c r="BL70" s="438"/>
      <c r="BM70" s="438"/>
      <c r="BN70" s="438"/>
      <c r="BO70" s="438"/>
      <c r="BP70" s="438"/>
      <c r="BQ70" s="438"/>
      <c r="BR70" s="438"/>
      <c r="BS70" s="438"/>
      <c r="BT70" s="439"/>
      <c r="BU70" s="440"/>
      <c r="BV70" s="440"/>
      <c r="BW70" s="440"/>
      <c r="BX70" s="435"/>
      <c r="BY70" s="440"/>
      <c r="BZ70" s="441"/>
      <c r="CA70" s="441"/>
      <c r="CB70" s="441"/>
      <c r="CC70" s="441"/>
      <c r="CD70" s="441"/>
      <c r="CE70" s="436"/>
      <c r="CF70" s="436"/>
      <c r="CG70" s="436"/>
      <c r="CH70" s="436"/>
      <c r="CI70" s="436"/>
      <c r="CJ70" s="436"/>
      <c r="CK70" s="436"/>
      <c r="CL70" s="436"/>
      <c r="CM70" s="436"/>
      <c r="CN70" s="436"/>
      <c r="CO70" s="436"/>
      <c r="CP70" s="436"/>
      <c r="CQ70" s="436"/>
      <c r="CR70" s="436"/>
      <c r="CS70" s="436"/>
      <c r="CT70" s="436"/>
      <c r="CU70" s="436"/>
      <c r="CV70" s="436"/>
      <c r="CW70" s="436"/>
      <c r="CX70" s="436"/>
      <c r="CY70" s="436"/>
      <c r="CZ70" s="436"/>
      <c r="DA70" s="436"/>
      <c r="DB70" s="436"/>
      <c r="DC70" s="436"/>
      <c r="DD70" s="436"/>
      <c r="DE70" s="436"/>
      <c r="DF70" s="436"/>
      <c r="DK70" s="436"/>
      <c r="DL70" s="436"/>
      <c r="DM70" s="436"/>
      <c r="DN70" s="436"/>
      <c r="DO70" s="436"/>
      <c r="DP70" s="436"/>
    </row>
    <row r="71" spans="2:120" ht="15">
      <c r="B71" s="432"/>
      <c r="D71" s="432"/>
      <c r="E71" s="433"/>
      <c r="F71" s="434"/>
      <c r="G71" s="432"/>
      <c r="H71" s="435"/>
      <c r="I71" s="435"/>
      <c r="J71" s="435"/>
      <c r="K71" s="435"/>
      <c r="L71" s="435"/>
      <c r="M71" s="435"/>
      <c r="N71" s="435"/>
      <c r="O71" s="436"/>
      <c r="P71" s="436"/>
      <c r="Q71" s="436"/>
      <c r="R71" s="436"/>
      <c r="S71" s="436"/>
      <c r="T71" s="436"/>
      <c r="U71" s="436"/>
      <c r="V71" s="436"/>
      <c r="W71" s="436"/>
      <c r="X71" s="436"/>
      <c r="Y71" s="436"/>
      <c r="Z71" s="436"/>
      <c r="AA71" s="436"/>
      <c r="AB71" s="436"/>
      <c r="AC71" s="436"/>
      <c r="AD71" s="436"/>
      <c r="AE71" s="436"/>
      <c r="AF71" s="436"/>
      <c r="AG71" s="436"/>
      <c r="AH71" s="436"/>
      <c r="AI71" s="436"/>
      <c r="AJ71" s="436"/>
      <c r="AK71" s="436"/>
      <c r="AL71" s="436"/>
      <c r="AM71" s="436"/>
      <c r="AN71" s="436"/>
      <c r="AO71" s="436"/>
      <c r="AP71" s="436"/>
      <c r="AQ71" s="436"/>
      <c r="AR71" s="436"/>
      <c r="AS71" s="436"/>
      <c r="AT71" s="436"/>
      <c r="AU71" s="530"/>
      <c r="AV71" s="530"/>
      <c r="AW71" s="530"/>
      <c r="AX71" s="436"/>
      <c r="AY71" s="436"/>
      <c r="AZ71" s="436"/>
      <c r="BA71" s="435"/>
      <c r="BB71" s="435"/>
      <c r="BC71" s="435"/>
      <c r="BD71" s="435"/>
      <c r="BE71" s="435"/>
      <c r="BF71" s="435"/>
      <c r="BG71" s="435"/>
      <c r="BH71" s="435"/>
      <c r="BI71" s="435"/>
      <c r="BJ71" s="437"/>
      <c r="BK71" s="437"/>
      <c r="BL71" s="438"/>
      <c r="BM71" s="438"/>
      <c r="BN71" s="438"/>
      <c r="BO71" s="438"/>
      <c r="BP71" s="438"/>
      <c r="BQ71" s="438"/>
      <c r="BR71" s="438"/>
      <c r="BS71" s="438"/>
      <c r="BT71" s="439"/>
      <c r="BU71" s="440"/>
      <c r="BV71" s="440"/>
      <c r="BW71" s="440"/>
      <c r="BX71" s="435"/>
      <c r="BY71" s="440"/>
      <c r="BZ71" s="441"/>
      <c r="CA71" s="441"/>
      <c r="CB71" s="441"/>
      <c r="CC71" s="441"/>
      <c r="CD71" s="441"/>
      <c r="CE71" s="436"/>
      <c r="CF71" s="436"/>
      <c r="CG71" s="436"/>
      <c r="CH71" s="436"/>
      <c r="CI71" s="436"/>
      <c r="CJ71" s="436"/>
      <c r="CK71" s="436"/>
      <c r="CL71" s="436"/>
      <c r="CM71" s="436"/>
      <c r="CN71" s="436"/>
      <c r="CO71" s="436"/>
      <c r="CP71" s="436"/>
      <c r="CQ71" s="436"/>
      <c r="CR71" s="436"/>
      <c r="CS71" s="436"/>
      <c r="CT71" s="436"/>
      <c r="CU71" s="436"/>
      <c r="CV71" s="436"/>
      <c r="CW71" s="436"/>
      <c r="CX71" s="436"/>
      <c r="CY71" s="436"/>
      <c r="CZ71" s="436"/>
      <c r="DA71" s="436"/>
      <c r="DB71" s="436"/>
      <c r="DC71" s="436"/>
      <c r="DD71" s="436"/>
      <c r="DE71" s="436"/>
      <c r="DF71" s="436"/>
      <c r="DK71" s="436"/>
      <c r="DL71" s="436"/>
      <c r="DM71" s="436"/>
      <c r="DN71" s="436"/>
      <c r="DO71" s="436"/>
      <c r="DP71" s="436"/>
    </row>
    <row r="72" spans="2:120" ht="15">
      <c r="B72" s="432"/>
      <c r="D72" s="432"/>
      <c r="E72" s="433"/>
      <c r="F72" s="434"/>
      <c r="G72" s="432"/>
      <c r="H72" s="435"/>
      <c r="I72" s="435"/>
      <c r="J72" s="435"/>
      <c r="K72" s="446"/>
      <c r="L72" s="446"/>
      <c r="M72" s="446"/>
      <c r="N72" s="446"/>
      <c r="O72" s="436"/>
      <c r="P72" s="436"/>
      <c r="Q72" s="436"/>
      <c r="R72" s="436"/>
      <c r="S72" s="436"/>
      <c r="T72" s="436"/>
      <c r="U72" s="436"/>
      <c r="V72" s="436"/>
      <c r="W72" s="436"/>
      <c r="X72" s="436"/>
      <c r="Y72" s="436"/>
      <c r="Z72" s="436"/>
      <c r="AA72" s="436"/>
      <c r="AB72" s="436"/>
      <c r="AC72" s="436"/>
      <c r="AD72" s="436"/>
      <c r="AE72" s="436"/>
      <c r="AF72" s="436"/>
      <c r="AG72" s="436"/>
      <c r="AH72" s="436"/>
      <c r="AI72" s="436"/>
      <c r="AJ72" s="436"/>
      <c r="AK72" s="436"/>
      <c r="AL72" s="436"/>
      <c r="AM72" s="436"/>
      <c r="AN72" s="436"/>
      <c r="AO72" s="436"/>
      <c r="AP72" s="436"/>
      <c r="AQ72" s="436"/>
      <c r="AR72" s="436"/>
      <c r="AS72" s="436"/>
      <c r="AT72" s="436"/>
      <c r="AU72" s="530"/>
      <c r="AV72" s="530"/>
      <c r="AW72" s="530"/>
      <c r="AX72" s="436"/>
      <c r="AY72" s="436"/>
      <c r="AZ72" s="436"/>
      <c r="BA72" s="435"/>
      <c r="BB72" s="435"/>
      <c r="BC72" s="435"/>
      <c r="BD72" s="435"/>
      <c r="BE72" s="435"/>
      <c r="BF72" s="435"/>
      <c r="BG72" s="435"/>
      <c r="BH72" s="435"/>
      <c r="BI72" s="435"/>
      <c r="BJ72" s="437"/>
      <c r="BK72" s="437"/>
      <c r="BL72" s="438"/>
      <c r="BM72" s="438"/>
      <c r="BN72" s="438"/>
      <c r="BO72" s="438"/>
      <c r="BP72" s="438"/>
      <c r="BQ72" s="438"/>
      <c r="BR72" s="438"/>
      <c r="BS72" s="438"/>
      <c r="BT72" s="439"/>
      <c r="BU72" s="440"/>
      <c r="BV72" s="440"/>
      <c r="BW72" s="440"/>
      <c r="BX72" s="435"/>
      <c r="BY72" s="440"/>
      <c r="BZ72" s="441"/>
      <c r="CA72" s="441"/>
      <c r="CB72" s="441"/>
      <c r="CC72" s="441"/>
      <c r="CD72" s="441"/>
      <c r="CE72" s="436"/>
      <c r="CF72" s="436"/>
      <c r="CG72" s="436"/>
      <c r="CH72" s="436"/>
      <c r="CI72" s="436"/>
      <c r="CJ72" s="436"/>
      <c r="CK72" s="436"/>
      <c r="CL72" s="436"/>
      <c r="CM72" s="436"/>
      <c r="CN72" s="436"/>
      <c r="CO72" s="436"/>
      <c r="CP72" s="436"/>
      <c r="CQ72" s="436"/>
      <c r="CR72" s="436"/>
      <c r="CS72" s="436"/>
      <c r="CT72" s="436"/>
      <c r="CU72" s="436"/>
      <c r="CV72" s="436"/>
      <c r="CW72" s="436"/>
      <c r="CX72" s="436"/>
      <c r="CY72" s="436"/>
      <c r="CZ72" s="436"/>
      <c r="DA72" s="436"/>
      <c r="DB72" s="436"/>
      <c r="DC72" s="436"/>
      <c r="DD72" s="436"/>
      <c r="DE72" s="436"/>
      <c r="DF72" s="436"/>
      <c r="DK72" s="436"/>
      <c r="DL72" s="436"/>
      <c r="DM72" s="436"/>
      <c r="DN72" s="436"/>
      <c r="DO72" s="436"/>
      <c r="DP72" s="436"/>
    </row>
    <row r="73" spans="2:120" ht="15">
      <c r="B73" s="432"/>
      <c r="D73" s="432"/>
      <c r="E73" s="433"/>
      <c r="F73" s="434"/>
      <c r="G73" s="432"/>
      <c r="H73" s="435"/>
      <c r="I73" s="435"/>
      <c r="J73" s="435"/>
      <c r="K73" s="435"/>
      <c r="L73" s="435"/>
      <c r="M73" s="435"/>
      <c r="N73" s="435"/>
      <c r="O73" s="436"/>
      <c r="P73" s="436"/>
      <c r="Q73" s="436"/>
      <c r="R73" s="436"/>
      <c r="S73" s="436"/>
      <c r="T73" s="436"/>
      <c r="U73" s="436"/>
      <c r="V73" s="436"/>
      <c r="W73" s="436"/>
      <c r="X73" s="436"/>
      <c r="Y73" s="436"/>
      <c r="Z73" s="436"/>
      <c r="AA73" s="436"/>
      <c r="AB73" s="436"/>
      <c r="AC73" s="436"/>
      <c r="AD73" s="436"/>
      <c r="AE73" s="436"/>
      <c r="AF73" s="436"/>
      <c r="AG73" s="436"/>
      <c r="AH73" s="436"/>
      <c r="AI73" s="436"/>
      <c r="AJ73" s="436"/>
      <c r="AK73" s="436"/>
      <c r="AL73" s="436"/>
      <c r="AM73" s="436"/>
      <c r="AN73" s="436"/>
      <c r="AO73" s="436"/>
      <c r="AP73" s="436"/>
      <c r="AQ73" s="436"/>
      <c r="AR73" s="436"/>
      <c r="AS73" s="436"/>
      <c r="AT73" s="436"/>
      <c r="AU73" s="530"/>
      <c r="AV73" s="530"/>
      <c r="AW73" s="530"/>
      <c r="AX73" s="436"/>
      <c r="AY73" s="436"/>
      <c r="AZ73" s="436"/>
      <c r="BA73" s="435"/>
      <c r="BB73" s="435"/>
      <c r="BC73" s="435"/>
      <c r="BD73" s="435"/>
      <c r="BE73" s="435"/>
      <c r="BF73" s="435"/>
      <c r="BG73" s="435"/>
      <c r="BH73" s="435"/>
      <c r="BI73" s="435"/>
      <c r="BJ73" s="437"/>
      <c r="BK73" s="437"/>
      <c r="BL73" s="438"/>
      <c r="BM73" s="438"/>
      <c r="BN73" s="438"/>
      <c r="BO73" s="438"/>
      <c r="BP73" s="438"/>
      <c r="BQ73" s="438"/>
      <c r="BR73" s="438"/>
      <c r="BS73" s="438"/>
      <c r="BT73" s="439"/>
      <c r="BU73" s="440"/>
      <c r="BV73" s="440"/>
      <c r="BW73" s="440"/>
      <c r="BX73" s="435"/>
      <c r="BY73" s="440"/>
      <c r="BZ73" s="441"/>
      <c r="CA73" s="441"/>
      <c r="CB73" s="441"/>
      <c r="CC73" s="441"/>
      <c r="CD73" s="441"/>
      <c r="CE73" s="436"/>
      <c r="CF73" s="436"/>
      <c r="CG73" s="436"/>
      <c r="CH73" s="436"/>
      <c r="CI73" s="436"/>
      <c r="CJ73" s="436"/>
      <c r="CK73" s="436"/>
      <c r="CL73" s="436"/>
      <c r="CM73" s="436"/>
      <c r="CN73" s="436"/>
      <c r="CO73" s="436"/>
      <c r="CP73" s="436"/>
      <c r="CQ73" s="436"/>
      <c r="CR73" s="436"/>
      <c r="CS73" s="436"/>
      <c r="CT73" s="436"/>
      <c r="CU73" s="436"/>
      <c r="CV73" s="436"/>
      <c r="CW73" s="436"/>
      <c r="CX73" s="436"/>
      <c r="CY73" s="436"/>
      <c r="CZ73" s="436"/>
      <c r="DA73" s="436"/>
      <c r="DB73" s="436"/>
      <c r="DC73" s="436"/>
      <c r="DD73" s="436"/>
      <c r="DE73" s="436"/>
      <c r="DF73" s="436"/>
      <c r="DK73" s="436"/>
      <c r="DL73" s="436"/>
      <c r="DM73" s="436"/>
      <c r="DN73" s="436"/>
      <c r="DO73" s="436"/>
      <c r="DP73" s="436"/>
    </row>
    <row r="74" spans="2:120" ht="15">
      <c r="B74" s="432"/>
      <c r="D74" s="432"/>
      <c r="E74" s="433"/>
      <c r="F74" s="434"/>
      <c r="G74" s="432"/>
      <c r="H74" s="435"/>
      <c r="I74" s="435"/>
      <c r="J74" s="435"/>
      <c r="K74" s="435"/>
      <c r="L74" s="435"/>
      <c r="M74" s="435"/>
      <c r="N74" s="435"/>
      <c r="O74" s="436"/>
      <c r="P74" s="436"/>
      <c r="Q74" s="436"/>
      <c r="R74" s="436"/>
      <c r="S74" s="436"/>
      <c r="T74" s="436"/>
      <c r="U74" s="436"/>
      <c r="V74" s="436"/>
      <c r="W74" s="436"/>
      <c r="X74" s="436"/>
      <c r="Y74" s="436"/>
      <c r="Z74" s="436"/>
      <c r="AA74" s="436"/>
      <c r="AB74" s="436"/>
      <c r="AC74" s="436"/>
      <c r="AD74" s="436"/>
      <c r="AE74" s="436"/>
      <c r="AF74" s="436"/>
      <c r="AG74" s="436"/>
      <c r="AH74" s="436"/>
      <c r="AI74" s="436"/>
      <c r="AJ74" s="436"/>
      <c r="AK74" s="436"/>
      <c r="AL74" s="436"/>
      <c r="AM74" s="436"/>
      <c r="AN74" s="436"/>
      <c r="AO74" s="436"/>
      <c r="AP74" s="436"/>
      <c r="AQ74" s="436"/>
      <c r="AR74" s="436"/>
      <c r="AS74" s="436"/>
      <c r="AT74" s="436"/>
      <c r="AU74" s="530"/>
      <c r="AV74" s="530"/>
      <c r="AW74" s="530"/>
      <c r="AX74" s="436"/>
      <c r="AY74" s="436"/>
      <c r="AZ74" s="436"/>
      <c r="BA74" s="435"/>
      <c r="BB74" s="435"/>
      <c r="BC74" s="435"/>
      <c r="BD74" s="435"/>
      <c r="BE74" s="435"/>
      <c r="BF74" s="435"/>
      <c r="BG74" s="435"/>
      <c r="BH74" s="435"/>
      <c r="BI74" s="435"/>
      <c r="BJ74" s="437"/>
      <c r="BK74" s="437"/>
      <c r="BL74" s="438"/>
      <c r="BM74" s="438"/>
      <c r="BN74" s="438"/>
      <c r="BO74" s="438"/>
      <c r="BP74" s="438"/>
      <c r="BQ74" s="438"/>
      <c r="BR74" s="438"/>
      <c r="BS74" s="438"/>
      <c r="BT74" s="439"/>
      <c r="BU74" s="440"/>
      <c r="BV74" s="440"/>
      <c r="BW74" s="440"/>
      <c r="BX74" s="435"/>
      <c r="BY74" s="440"/>
      <c r="BZ74" s="441"/>
      <c r="CA74" s="441"/>
      <c r="CB74" s="441"/>
      <c r="CC74" s="441"/>
      <c r="CD74" s="441"/>
      <c r="CE74" s="436"/>
      <c r="CF74" s="436"/>
      <c r="CG74" s="436"/>
      <c r="CH74" s="436"/>
      <c r="CI74" s="436"/>
      <c r="CJ74" s="436"/>
      <c r="CK74" s="436"/>
      <c r="CL74" s="436"/>
      <c r="CM74" s="436"/>
      <c r="CN74" s="436"/>
      <c r="CO74" s="436"/>
      <c r="CP74" s="436"/>
      <c r="CQ74" s="436"/>
      <c r="CR74" s="436"/>
      <c r="CS74" s="436"/>
      <c r="CT74" s="436"/>
      <c r="CU74" s="436"/>
      <c r="CV74" s="436"/>
      <c r="CW74" s="436"/>
      <c r="CX74" s="436"/>
      <c r="CY74" s="436"/>
      <c r="CZ74" s="436"/>
      <c r="DA74" s="436"/>
      <c r="DB74" s="436"/>
      <c r="DC74" s="436"/>
      <c r="DD74" s="436"/>
      <c r="DE74" s="436"/>
      <c r="DF74" s="436"/>
      <c r="DK74" s="436"/>
      <c r="DL74" s="436"/>
      <c r="DM74" s="436"/>
      <c r="DN74" s="436"/>
      <c r="DO74" s="436"/>
      <c r="DP74" s="436"/>
    </row>
    <row r="75" spans="2:120" ht="15">
      <c r="B75" s="432"/>
      <c r="D75" s="432"/>
      <c r="E75" s="433"/>
      <c r="F75" s="434"/>
      <c r="G75" s="432"/>
      <c r="H75" s="435"/>
      <c r="I75" s="435"/>
      <c r="J75" s="435"/>
      <c r="K75" s="435"/>
      <c r="L75" s="435"/>
      <c r="M75" s="435"/>
      <c r="N75" s="435"/>
      <c r="O75" s="436"/>
      <c r="P75" s="436"/>
      <c r="Q75" s="436"/>
      <c r="R75" s="436"/>
      <c r="S75" s="436"/>
      <c r="T75" s="436"/>
      <c r="U75" s="436"/>
      <c r="V75" s="436"/>
      <c r="W75" s="436"/>
      <c r="X75" s="436"/>
      <c r="Y75" s="436"/>
      <c r="Z75" s="436"/>
      <c r="AA75" s="436"/>
      <c r="AB75" s="436"/>
      <c r="AC75" s="436"/>
      <c r="AD75" s="436"/>
      <c r="AE75" s="436"/>
      <c r="AF75" s="436"/>
      <c r="AG75" s="436"/>
      <c r="AH75" s="436"/>
      <c r="AI75" s="436"/>
      <c r="AJ75" s="436"/>
      <c r="AK75" s="436"/>
      <c r="AL75" s="436"/>
      <c r="AM75" s="436"/>
      <c r="AN75" s="436"/>
      <c r="AO75" s="436"/>
      <c r="AP75" s="436"/>
      <c r="AQ75" s="436"/>
      <c r="AR75" s="436"/>
      <c r="AS75" s="436"/>
      <c r="AT75" s="436"/>
      <c r="AU75" s="530"/>
      <c r="AV75" s="530"/>
      <c r="AW75" s="530"/>
      <c r="AX75" s="436"/>
      <c r="AY75" s="436"/>
      <c r="AZ75" s="436"/>
      <c r="BA75" s="435"/>
      <c r="BB75" s="435"/>
      <c r="BC75" s="435"/>
      <c r="BD75" s="435"/>
      <c r="BE75" s="435"/>
      <c r="BF75" s="435"/>
      <c r="BG75" s="435"/>
      <c r="BH75" s="435"/>
      <c r="BI75" s="435"/>
      <c r="BJ75" s="437"/>
      <c r="BK75" s="437"/>
      <c r="BL75" s="438"/>
      <c r="BM75" s="438"/>
      <c r="BN75" s="438"/>
      <c r="BO75" s="438"/>
      <c r="BP75" s="438"/>
      <c r="BQ75" s="438"/>
      <c r="BR75" s="438"/>
      <c r="BS75" s="438"/>
      <c r="BT75" s="439"/>
      <c r="BU75" s="440"/>
      <c r="BV75" s="440"/>
      <c r="BW75" s="440"/>
      <c r="BX75" s="440"/>
      <c r="BY75" s="440"/>
      <c r="BZ75" s="441"/>
      <c r="CA75" s="441"/>
      <c r="CB75" s="441"/>
      <c r="CC75" s="441"/>
      <c r="CD75" s="441"/>
      <c r="CE75" s="436"/>
      <c r="CF75" s="436"/>
      <c r="CG75" s="436"/>
      <c r="CH75" s="436"/>
      <c r="CI75" s="436"/>
      <c r="CJ75" s="436"/>
      <c r="CK75" s="436"/>
      <c r="CL75" s="436"/>
      <c r="CM75" s="436"/>
      <c r="CN75" s="436"/>
      <c r="CO75" s="436"/>
      <c r="CP75" s="436"/>
      <c r="CQ75" s="436"/>
      <c r="CR75" s="436"/>
      <c r="CS75" s="436"/>
      <c r="CT75" s="436"/>
      <c r="CU75" s="436"/>
      <c r="CV75" s="436"/>
      <c r="CW75" s="436"/>
      <c r="CX75" s="436"/>
      <c r="CY75" s="436"/>
      <c r="CZ75" s="436"/>
      <c r="DA75" s="436"/>
      <c r="DB75" s="436"/>
      <c r="DC75" s="436"/>
      <c r="DD75" s="436"/>
      <c r="DE75" s="436"/>
      <c r="DF75" s="436"/>
      <c r="DK75" s="436"/>
      <c r="DL75" s="436"/>
      <c r="DM75" s="436"/>
      <c r="DN75" s="436"/>
      <c r="DO75" s="436"/>
      <c r="DP75" s="436"/>
    </row>
    <row r="76" spans="2:120" ht="15">
      <c r="B76" s="432"/>
      <c r="D76" s="432"/>
      <c r="E76" s="433"/>
      <c r="F76" s="434"/>
      <c r="G76" s="432"/>
      <c r="H76" s="435"/>
      <c r="I76" s="435"/>
      <c r="J76" s="435"/>
      <c r="K76" s="435"/>
      <c r="L76" s="435"/>
      <c r="M76" s="435"/>
      <c r="N76" s="435"/>
      <c r="O76" s="436"/>
      <c r="P76" s="436"/>
      <c r="Q76" s="436"/>
      <c r="R76" s="436"/>
      <c r="S76" s="436"/>
      <c r="T76" s="436"/>
      <c r="U76" s="436"/>
      <c r="V76" s="436"/>
      <c r="W76" s="436"/>
      <c r="X76" s="436"/>
      <c r="Y76" s="436"/>
      <c r="Z76" s="436"/>
      <c r="AA76" s="436"/>
      <c r="AB76" s="436"/>
      <c r="AC76" s="436"/>
      <c r="AD76" s="436"/>
      <c r="AE76" s="436"/>
      <c r="AF76" s="436"/>
      <c r="AG76" s="436"/>
      <c r="AH76" s="436"/>
      <c r="AI76" s="436"/>
      <c r="AJ76" s="436"/>
      <c r="AK76" s="436"/>
      <c r="AL76" s="436"/>
      <c r="AM76" s="436"/>
      <c r="AN76" s="436"/>
      <c r="AO76" s="436"/>
      <c r="AP76" s="436"/>
      <c r="AQ76" s="436"/>
      <c r="AR76" s="436"/>
      <c r="AS76" s="436"/>
      <c r="AT76" s="436"/>
      <c r="AU76" s="530"/>
      <c r="AV76" s="530"/>
      <c r="AW76" s="530"/>
      <c r="AX76" s="436"/>
      <c r="AY76" s="436"/>
      <c r="AZ76" s="436"/>
      <c r="BA76" s="435"/>
      <c r="BB76" s="435"/>
      <c r="BC76" s="435"/>
      <c r="BD76" s="435"/>
      <c r="BE76" s="435"/>
      <c r="BF76" s="435"/>
      <c r="BG76" s="435"/>
      <c r="BH76" s="435"/>
      <c r="BI76" s="435"/>
      <c r="BJ76" s="437"/>
      <c r="BK76" s="437"/>
      <c r="BL76" s="438"/>
      <c r="BM76" s="438"/>
      <c r="BN76" s="438"/>
      <c r="BO76" s="438"/>
      <c r="BP76" s="438"/>
      <c r="BQ76" s="438"/>
      <c r="BR76" s="438"/>
      <c r="BS76" s="438"/>
      <c r="BT76" s="439"/>
      <c r="BU76" s="440"/>
      <c r="BV76" s="440"/>
      <c r="BW76" s="440"/>
      <c r="BX76" s="435"/>
      <c r="BY76" s="440"/>
      <c r="BZ76" s="441"/>
      <c r="CA76" s="441"/>
      <c r="CB76" s="441"/>
      <c r="CC76" s="441"/>
      <c r="CD76" s="441"/>
      <c r="CE76" s="436"/>
      <c r="CF76" s="436"/>
      <c r="CG76" s="436"/>
      <c r="CH76" s="436"/>
      <c r="CI76" s="436"/>
      <c r="CJ76" s="436"/>
      <c r="CK76" s="436"/>
      <c r="CL76" s="436"/>
      <c r="CM76" s="436"/>
      <c r="CN76" s="436"/>
      <c r="CO76" s="436"/>
      <c r="CP76" s="436"/>
      <c r="CQ76" s="436"/>
      <c r="CR76" s="436"/>
      <c r="CS76" s="436"/>
      <c r="CT76" s="436"/>
      <c r="CU76" s="436"/>
      <c r="CV76" s="436"/>
      <c r="CW76" s="436"/>
      <c r="CX76" s="436"/>
      <c r="CY76" s="436"/>
      <c r="CZ76" s="436"/>
      <c r="DA76" s="436"/>
      <c r="DB76" s="436"/>
      <c r="DC76" s="436"/>
      <c r="DD76" s="436"/>
      <c r="DE76" s="436"/>
      <c r="DF76" s="436"/>
      <c r="DK76" s="436"/>
      <c r="DL76" s="436"/>
      <c r="DM76" s="436"/>
      <c r="DN76" s="436"/>
      <c r="DO76" s="436"/>
      <c r="DP76" s="436"/>
    </row>
    <row r="77" spans="2:120" ht="15">
      <c r="B77" s="432"/>
      <c r="D77" s="432"/>
      <c r="E77" s="433"/>
      <c r="F77" s="434"/>
      <c r="G77" s="432"/>
      <c r="H77" s="435"/>
      <c r="I77" s="435"/>
      <c r="J77" s="435"/>
      <c r="K77" s="435"/>
      <c r="L77" s="435"/>
      <c r="M77" s="435"/>
      <c r="N77" s="435"/>
      <c r="O77" s="436"/>
      <c r="P77" s="436"/>
      <c r="Q77" s="436"/>
      <c r="R77" s="436"/>
      <c r="S77" s="436"/>
      <c r="T77" s="436"/>
      <c r="U77" s="436"/>
      <c r="V77" s="436"/>
      <c r="W77" s="436"/>
      <c r="X77" s="436"/>
      <c r="Y77" s="436"/>
      <c r="Z77" s="436"/>
      <c r="AA77" s="436"/>
      <c r="AB77" s="436"/>
      <c r="AC77" s="436"/>
      <c r="AD77" s="436"/>
      <c r="AE77" s="436"/>
      <c r="AF77" s="436"/>
      <c r="AG77" s="436"/>
      <c r="AH77" s="436"/>
      <c r="AI77" s="436"/>
      <c r="AJ77" s="436"/>
      <c r="AK77" s="436"/>
      <c r="AL77" s="436"/>
      <c r="AM77" s="436"/>
      <c r="AN77" s="436"/>
      <c r="AO77" s="436"/>
      <c r="AP77" s="436"/>
      <c r="AQ77" s="436"/>
      <c r="AR77" s="436"/>
      <c r="AS77" s="436"/>
      <c r="AT77" s="436"/>
      <c r="AU77" s="530"/>
      <c r="AV77" s="530"/>
      <c r="AW77" s="530"/>
      <c r="AX77" s="436"/>
      <c r="AY77" s="436"/>
      <c r="AZ77" s="436"/>
      <c r="BA77" s="435"/>
      <c r="BB77" s="435"/>
      <c r="BC77" s="435"/>
      <c r="BD77" s="435"/>
      <c r="BE77" s="435"/>
      <c r="BF77" s="435"/>
      <c r="BG77" s="435"/>
      <c r="BH77" s="435"/>
      <c r="BI77" s="435"/>
      <c r="BJ77" s="437"/>
      <c r="BK77" s="437"/>
      <c r="BL77" s="438"/>
      <c r="BM77" s="438"/>
      <c r="BN77" s="438"/>
      <c r="BO77" s="438"/>
      <c r="BP77" s="438"/>
      <c r="BQ77" s="438"/>
      <c r="BR77" s="438"/>
      <c r="BS77" s="438"/>
      <c r="BT77" s="439"/>
      <c r="BU77" s="440"/>
      <c r="BV77" s="440"/>
      <c r="BW77" s="440"/>
      <c r="BX77" s="435"/>
      <c r="BY77" s="440"/>
      <c r="BZ77" s="441"/>
      <c r="CA77" s="441"/>
      <c r="CB77" s="441"/>
      <c r="CC77" s="441"/>
      <c r="CD77" s="441"/>
      <c r="CE77" s="436"/>
      <c r="CF77" s="436"/>
      <c r="CG77" s="436"/>
      <c r="CH77" s="436"/>
      <c r="CI77" s="436"/>
      <c r="CJ77" s="436"/>
      <c r="CK77" s="436"/>
      <c r="CL77" s="436"/>
      <c r="CM77" s="436"/>
      <c r="CN77" s="436"/>
      <c r="CO77" s="436"/>
      <c r="CP77" s="436"/>
      <c r="CQ77" s="436"/>
      <c r="CR77" s="436"/>
      <c r="CS77" s="436"/>
      <c r="CT77" s="436"/>
      <c r="CU77" s="436"/>
      <c r="CV77" s="436"/>
      <c r="CW77" s="436"/>
      <c r="CX77" s="436"/>
      <c r="CY77" s="436"/>
      <c r="CZ77" s="436"/>
      <c r="DA77" s="436"/>
      <c r="DB77" s="436"/>
      <c r="DC77" s="436"/>
      <c r="DD77" s="436"/>
      <c r="DE77" s="436"/>
      <c r="DF77" s="436"/>
      <c r="DK77" s="436"/>
      <c r="DL77" s="436"/>
      <c r="DM77" s="436"/>
      <c r="DN77" s="436"/>
      <c r="DO77" s="436"/>
      <c r="DP77" s="436"/>
    </row>
    <row r="78" spans="2:120" ht="15">
      <c r="B78" s="432"/>
      <c r="D78" s="432"/>
      <c r="E78" s="433"/>
      <c r="F78" s="434"/>
      <c r="G78" s="432"/>
      <c r="H78" s="435"/>
      <c r="I78" s="435"/>
      <c r="J78" s="435"/>
      <c r="K78" s="435"/>
      <c r="L78" s="435"/>
      <c r="M78" s="435"/>
      <c r="N78" s="435"/>
      <c r="O78" s="436"/>
      <c r="P78" s="436"/>
      <c r="Q78" s="436"/>
      <c r="R78" s="436"/>
      <c r="S78" s="436"/>
      <c r="T78" s="436"/>
      <c r="U78" s="436"/>
      <c r="V78" s="436"/>
      <c r="W78" s="436"/>
      <c r="X78" s="436"/>
      <c r="Y78" s="436"/>
      <c r="Z78" s="436"/>
      <c r="AA78" s="436"/>
      <c r="AB78" s="436"/>
      <c r="AC78" s="436"/>
      <c r="AD78" s="436"/>
      <c r="AE78" s="436"/>
      <c r="AF78" s="436"/>
      <c r="AG78" s="436"/>
      <c r="AH78" s="436"/>
      <c r="AI78" s="436"/>
      <c r="AJ78" s="436"/>
      <c r="AK78" s="436"/>
      <c r="AL78" s="436"/>
      <c r="AM78" s="436"/>
      <c r="AN78" s="436"/>
      <c r="AO78" s="436"/>
      <c r="AP78" s="436"/>
      <c r="AQ78" s="436"/>
      <c r="AR78" s="436"/>
      <c r="AS78" s="436"/>
      <c r="AT78" s="436"/>
      <c r="AU78" s="530"/>
      <c r="AV78" s="530"/>
      <c r="AW78" s="530"/>
      <c r="AX78" s="436"/>
      <c r="AY78" s="436"/>
      <c r="AZ78" s="436"/>
      <c r="BA78" s="435"/>
      <c r="BB78" s="435"/>
      <c r="BC78" s="435"/>
      <c r="BD78" s="435"/>
      <c r="BE78" s="435"/>
      <c r="BF78" s="435"/>
      <c r="BG78" s="435"/>
      <c r="BH78" s="435"/>
      <c r="BI78" s="435"/>
      <c r="BJ78" s="437"/>
      <c r="BK78" s="437"/>
      <c r="BL78" s="438"/>
      <c r="BM78" s="438"/>
      <c r="BN78" s="438"/>
      <c r="BO78" s="438"/>
      <c r="BP78" s="438"/>
      <c r="BQ78" s="438"/>
      <c r="BR78" s="438"/>
      <c r="BS78" s="438"/>
      <c r="BT78" s="439"/>
      <c r="BU78" s="440"/>
      <c r="BV78" s="440"/>
      <c r="BW78" s="440"/>
      <c r="BX78" s="440"/>
      <c r="BY78" s="440"/>
      <c r="BZ78" s="441"/>
      <c r="CA78" s="441"/>
      <c r="CB78" s="441"/>
      <c r="CC78" s="441"/>
      <c r="CD78" s="441"/>
      <c r="CE78" s="436"/>
      <c r="CF78" s="436"/>
      <c r="CG78" s="436"/>
      <c r="CH78" s="436"/>
      <c r="CI78" s="436"/>
      <c r="CJ78" s="436"/>
      <c r="CK78" s="436"/>
      <c r="CL78" s="436"/>
      <c r="CM78" s="436"/>
      <c r="CN78" s="436"/>
      <c r="CO78" s="436"/>
      <c r="CP78" s="436"/>
      <c r="CQ78" s="436"/>
      <c r="CR78" s="436"/>
      <c r="CS78" s="436"/>
      <c r="CT78" s="436"/>
      <c r="CU78" s="436"/>
      <c r="CV78" s="436"/>
      <c r="CW78" s="436"/>
      <c r="CX78" s="436"/>
      <c r="CY78" s="436"/>
      <c r="CZ78" s="436"/>
      <c r="DA78" s="436"/>
      <c r="DB78" s="436"/>
      <c r="DC78" s="436"/>
      <c r="DD78" s="436"/>
      <c r="DE78" s="436"/>
      <c r="DF78" s="436"/>
      <c r="DK78" s="436"/>
      <c r="DL78" s="436"/>
      <c r="DM78" s="436"/>
      <c r="DN78" s="436"/>
      <c r="DO78" s="436"/>
      <c r="DP78" s="436"/>
    </row>
    <row r="79" spans="2:120" ht="15">
      <c r="B79" s="432"/>
      <c r="D79" s="432"/>
      <c r="E79" s="433"/>
      <c r="F79" s="434"/>
      <c r="G79" s="432"/>
      <c r="H79" s="435"/>
      <c r="I79" s="435"/>
      <c r="J79" s="435"/>
      <c r="K79" s="435"/>
      <c r="L79" s="435"/>
      <c r="M79" s="435"/>
      <c r="N79" s="435"/>
      <c r="O79" s="436"/>
      <c r="P79" s="436"/>
      <c r="Q79" s="436"/>
      <c r="R79" s="436"/>
      <c r="S79" s="436"/>
      <c r="T79" s="436"/>
      <c r="U79" s="436"/>
      <c r="V79" s="436"/>
      <c r="W79" s="436"/>
      <c r="X79" s="436"/>
      <c r="Y79" s="436"/>
      <c r="Z79" s="436"/>
      <c r="AA79" s="436"/>
      <c r="AB79" s="436"/>
      <c r="AC79" s="436"/>
      <c r="AD79" s="436"/>
      <c r="AE79" s="436"/>
      <c r="AF79" s="436"/>
      <c r="AG79" s="436"/>
      <c r="AH79" s="436"/>
      <c r="AI79" s="436"/>
      <c r="AJ79" s="436"/>
      <c r="AK79" s="436"/>
      <c r="AL79" s="436"/>
      <c r="AM79" s="436"/>
      <c r="AN79" s="436"/>
      <c r="AO79" s="436"/>
      <c r="AP79" s="436"/>
      <c r="AQ79" s="436"/>
      <c r="AR79" s="436"/>
      <c r="AS79" s="436"/>
      <c r="AT79" s="436"/>
      <c r="AU79" s="530"/>
      <c r="AV79" s="530"/>
      <c r="AW79" s="530"/>
      <c r="AX79" s="436"/>
      <c r="AY79" s="436"/>
      <c r="AZ79" s="436"/>
      <c r="BA79" s="435"/>
      <c r="BB79" s="435"/>
      <c r="BC79" s="435"/>
      <c r="BD79" s="435"/>
      <c r="BE79" s="435"/>
      <c r="BF79" s="435"/>
      <c r="BG79" s="435"/>
      <c r="BH79" s="435"/>
      <c r="BI79" s="435"/>
      <c r="BJ79" s="437"/>
      <c r="BK79" s="437"/>
      <c r="BL79" s="438"/>
      <c r="BM79" s="438"/>
      <c r="BN79" s="438"/>
      <c r="BO79" s="438"/>
      <c r="BP79" s="438"/>
      <c r="BQ79" s="438"/>
      <c r="BR79" s="438"/>
      <c r="BS79" s="438"/>
      <c r="BT79" s="439"/>
      <c r="BU79" s="440"/>
      <c r="BV79" s="440"/>
      <c r="BW79" s="440"/>
      <c r="BX79" s="440"/>
      <c r="BY79" s="440"/>
      <c r="BZ79" s="441"/>
      <c r="CA79" s="441"/>
      <c r="CB79" s="441"/>
      <c r="CC79" s="441"/>
      <c r="CD79" s="441"/>
      <c r="CE79" s="436"/>
      <c r="CF79" s="436"/>
      <c r="CG79" s="436"/>
      <c r="CH79" s="436"/>
      <c r="CI79" s="436"/>
      <c r="CJ79" s="436"/>
      <c r="CK79" s="436"/>
      <c r="CL79" s="436"/>
      <c r="CM79" s="436"/>
      <c r="CN79" s="436"/>
      <c r="CO79" s="436"/>
      <c r="CP79" s="436"/>
      <c r="CQ79" s="436"/>
      <c r="CR79" s="436"/>
      <c r="CS79" s="436"/>
      <c r="CT79" s="436"/>
      <c r="CU79" s="436"/>
      <c r="CV79" s="436"/>
      <c r="CW79" s="436"/>
      <c r="CX79" s="436"/>
      <c r="CY79" s="436"/>
      <c r="CZ79" s="436"/>
      <c r="DA79" s="436"/>
      <c r="DB79" s="436"/>
      <c r="DC79" s="436"/>
      <c r="DD79" s="436"/>
      <c r="DE79" s="436"/>
      <c r="DF79" s="436"/>
      <c r="DK79" s="436"/>
      <c r="DL79" s="436"/>
      <c r="DM79" s="436"/>
      <c r="DN79" s="436"/>
      <c r="DO79" s="436"/>
      <c r="DP79" s="436"/>
    </row>
    <row r="80" spans="2:120" ht="15">
      <c r="B80" s="432"/>
      <c r="D80" s="432"/>
      <c r="E80" s="433"/>
      <c r="F80" s="434"/>
      <c r="G80" s="432"/>
      <c r="H80" s="435"/>
      <c r="I80" s="435"/>
      <c r="J80" s="435"/>
      <c r="K80" s="435"/>
      <c r="L80" s="435"/>
      <c r="M80" s="435"/>
      <c r="N80" s="435"/>
      <c r="O80" s="436"/>
      <c r="P80" s="436"/>
      <c r="Q80" s="436"/>
      <c r="R80" s="436"/>
      <c r="S80" s="436"/>
      <c r="T80" s="436"/>
      <c r="U80" s="436"/>
      <c r="V80" s="436"/>
      <c r="W80" s="436"/>
      <c r="X80" s="436"/>
      <c r="Y80" s="436"/>
      <c r="Z80" s="436"/>
      <c r="AA80" s="436"/>
      <c r="AB80" s="436"/>
      <c r="AC80" s="436"/>
      <c r="AD80" s="436"/>
      <c r="AE80" s="436"/>
      <c r="AF80" s="436"/>
      <c r="AG80" s="436"/>
      <c r="AH80" s="436"/>
      <c r="AI80" s="436"/>
      <c r="AJ80" s="436"/>
      <c r="AK80" s="436"/>
      <c r="AL80" s="436"/>
      <c r="AM80" s="436"/>
      <c r="AN80" s="436"/>
      <c r="AO80" s="436"/>
      <c r="AP80" s="436"/>
      <c r="AQ80" s="436"/>
      <c r="AR80" s="436"/>
      <c r="AS80" s="436"/>
      <c r="AT80" s="436"/>
      <c r="AU80" s="530"/>
      <c r="AV80" s="530"/>
      <c r="AW80" s="530"/>
      <c r="AX80" s="436"/>
      <c r="AY80" s="436"/>
      <c r="AZ80" s="436"/>
      <c r="BA80" s="435"/>
      <c r="BB80" s="435"/>
      <c r="BC80" s="435"/>
      <c r="BD80" s="435"/>
      <c r="BE80" s="435"/>
      <c r="BF80" s="435"/>
      <c r="BG80" s="435"/>
      <c r="BH80" s="435"/>
      <c r="BI80" s="435"/>
      <c r="BJ80" s="437"/>
      <c r="BK80" s="437"/>
      <c r="BL80" s="438"/>
      <c r="BM80" s="438"/>
      <c r="BN80" s="438"/>
      <c r="BO80" s="438"/>
      <c r="BP80" s="438"/>
      <c r="BQ80" s="438"/>
      <c r="BR80" s="438"/>
      <c r="BS80" s="438"/>
      <c r="BT80" s="439"/>
      <c r="BU80" s="440"/>
      <c r="BV80" s="440"/>
      <c r="BW80" s="440"/>
      <c r="BX80" s="440"/>
      <c r="BY80" s="440"/>
      <c r="BZ80" s="441"/>
      <c r="CA80" s="441"/>
      <c r="CB80" s="441"/>
      <c r="CC80" s="441"/>
      <c r="CD80" s="441"/>
      <c r="CE80" s="436"/>
      <c r="CF80" s="436"/>
      <c r="CG80" s="436"/>
      <c r="CH80" s="436"/>
      <c r="CI80" s="436"/>
      <c r="CJ80" s="436"/>
      <c r="CK80" s="436"/>
      <c r="CL80" s="436"/>
      <c r="CM80" s="436"/>
      <c r="CN80" s="436"/>
      <c r="CO80" s="436"/>
      <c r="CP80" s="436"/>
      <c r="CQ80" s="436"/>
      <c r="CR80" s="436"/>
      <c r="CS80" s="436"/>
      <c r="CT80" s="436"/>
      <c r="CU80" s="436"/>
      <c r="CV80" s="436"/>
      <c r="CW80" s="436"/>
      <c r="CX80" s="436"/>
      <c r="CY80" s="436"/>
      <c r="CZ80" s="436"/>
      <c r="DA80" s="436"/>
      <c r="DB80" s="436"/>
      <c r="DC80" s="436"/>
      <c r="DD80" s="436"/>
      <c r="DE80" s="436"/>
      <c r="DF80" s="436"/>
      <c r="DK80" s="436"/>
      <c r="DL80" s="436"/>
      <c r="DM80" s="436"/>
      <c r="DN80" s="436"/>
      <c r="DO80" s="436"/>
      <c r="DP80" s="436"/>
    </row>
    <row r="81" spans="2:120" ht="15">
      <c r="B81" s="432"/>
      <c r="D81" s="432"/>
      <c r="E81" s="433"/>
      <c r="F81" s="434"/>
      <c r="G81" s="432"/>
      <c r="H81" s="435"/>
      <c r="I81" s="435"/>
      <c r="J81" s="435"/>
      <c r="K81" s="435"/>
      <c r="L81" s="435"/>
      <c r="M81" s="435"/>
      <c r="N81" s="435"/>
      <c r="O81" s="436"/>
      <c r="P81" s="436"/>
      <c r="Q81" s="436"/>
      <c r="R81" s="436"/>
      <c r="S81" s="436"/>
      <c r="T81" s="436"/>
      <c r="U81" s="436"/>
      <c r="V81" s="436"/>
      <c r="W81" s="436"/>
      <c r="X81" s="436"/>
      <c r="Y81" s="436"/>
      <c r="Z81" s="436"/>
      <c r="AA81" s="436"/>
      <c r="AB81" s="436"/>
      <c r="AC81" s="436"/>
      <c r="AD81" s="436"/>
      <c r="AE81" s="436"/>
      <c r="AF81" s="436"/>
      <c r="AG81" s="436"/>
      <c r="AH81" s="436"/>
      <c r="AI81" s="436"/>
      <c r="AJ81" s="436"/>
      <c r="AK81" s="436"/>
      <c r="AL81" s="436"/>
      <c r="AM81" s="436"/>
      <c r="AN81" s="436"/>
      <c r="AO81" s="436"/>
      <c r="AP81" s="436"/>
      <c r="AQ81" s="436"/>
      <c r="AR81" s="436"/>
      <c r="AS81" s="436"/>
      <c r="AT81" s="436"/>
      <c r="AU81" s="530"/>
      <c r="AV81" s="530"/>
      <c r="AW81" s="530"/>
      <c r="AX81" s="436"/>
      <c r="AY81" s="435"/>
      <c r="AZ81" s="435"/>
      <c r="BA81" s="435"/>
      <c r="BB81" s="435"/>
      <c r="BC81" s="435"/>
      <c r="BD81" s="435"/>
      <c r="BE81" s="435"/>
      <c r="BF81" s="435"/>
      <c r="BG81" s="435"/>
      <c r="BH81" s="435"/>
      <c r="BI81" s="435"/>
      <c r="BJ81" s="437"/>
      <c r="BK81" s="437"/>
      <c r="BL81" s="438"/>
      <c r="BM81" s="438"/>
      <c r="BN81" s="438"/>
      <c r="BO81" s="438"/>
      <c r="BP81" s="438"/>
      <c r="BQ81" s="438"/>
      <c r="BR81" s="438"/>
      <c r="BS81" s="438"/>
      <c r="BT81" s="439"/>
      <c r="BU81" s="440"/>
      <c r="BV81" s="440"/>
      <c r="BW81" s="440"/>
      <c r="BX81" s="435"/>
      <c r="BY81" s="440"/>
      <c r="BZ81" s="441"/>
      <c r="CA81" s="441"/>
      <c r="CB81" s="441"/>
      <c r="CC81" s="441"/>
      <c r="CD81" s="441"/>
      <c r="CE81" s="436"/>
      <c r="CF81" s="436"/>
      <c r="CG81" s="436"/>
      <c r="CH81" s="436"/>
      <c r="CI81" s="436"/>
      <c r="CJ81" s="436"/>
      <c r="CK81" s="436"/>
      <c r="CL81" s="436"/>
      <c r="CM81" s="436"/>
      <c r="CN81" s="436"/>
      <c r="CO81" s="436"/>
      <c r="CP81" s="436"/>
      <c r="CQ81" s="436"/>
      <c r="CR81" s="436"/>
      <c r="CS81" s="436"/>
      <c r="CT81" s="436"/>
      <c r="CU81" s="436"/>
      <c r="CV81" s="436"/>
      <c r="CW81" s="436"/>
      <c r="CX81" s="436"/>
      <c r="CY81" s="436"/>
      <c r="CZ81" s="436"/>
      <c r="DA81" s="436"/>
      <c r="DB81" s="436"/>
      <c r="DC81" s="436"/>
      <c r="DD81" s="436"/>
      <c r="DE81" s="436"/>
      <c r="DF81" s="436"/>
      <c r="DK81" s="436"/>
      <c r="DL81" s="436"/>
      <c r="DM81" s="436"/>
      <c r="DN81" s="436"/>
      <c r="DO81" s="436"/>
      <c r="DP81" s="436"/>
    </row>
    <row r="82" spans="2:120" ht="15">
      <c r="B82" s="432"/>
      <c r="D82" s="432"/>
      <c r="E82" s="433"/>
      <c r="F82" s="434"/>
      <c r="G82" s="432"/>
      <c r="H82" s="435"/>
      <c r="I82" s="435"/>
      <c r="J82" s="435"/>
      <c r="K82" s="435"/>
      <c r="L82" s="435"/>
      <c r="M82" s="435"/>
      <c r="N82" s="435"/>
      <c r="O82" s="436"/>
      <c r="P82" s="436"/>
      <c r="Q82" s="436"/>
      <c r="R82" s="436"/>
      <c r="S82" s="436"/>
      <c r="T82" s="436"/>
      <c r="U82" s="436"/>
      <c r="V82" s="436"/>
      <c r="W82" s="436"/>
      <c r="X82" s="436"/>
      <c r="Y82" s="436"/>
      <c r="Z82" s="436"/>
      <c r="AA82" s="436"/>
      <c r="AB82" s="436"/>
      <c r="AC82" s="436"/>
      <c r="AD82" s="436"/>
      <c r="AE82" s="436"/>
      <c r="AF82" s="436"/>
      <c r="AG82" s="436"/>
      <c r="AH82" s="436"/>
      <c r="AI82" s="436"/>
      <c r="AJ82" s="436"/>
      <c r="AK82" s="436"/>
      <c r="AL82" s="436"/>
      <c r="AM82" s="436"/>
      <c r="AN82" s="436"/>
      <c r="AO82" s="436"/>
      <c r="AP82" s="436"/>
      <c r="AQ82" s="436"/>
      <c r="AR82" s="436"/>
      <c r="AS82" s="436"/>
      <c r="AT82" s="436"/>
      <c r="AU82" s="530"/>
      <c r="AV82" s="530"/>
      <c r="AW82" s="530"/>
      <c r="AX82" s="436"/>
      <c r="AY82" s="435"/>
      <c r="AZ82" s="435"/>
      <c r="BA82" s="435"/>
      <c r="BB82" s="435"/>
      <c r="BC82" s="435"/>
      <c r="BD82" s="435"/>
      <c r="BE82" s="435"/>
      <c r="BF82" s="435"/>
      <c r="BG82" s="435"/>
      <c r="BH82" s="435"/>
      <c r="BI82" s="435"/>
      <c r="BJ82" s="437"/>
      <c r="BK82" s="437"/>
      <c r="BL82" s="438"/>
      <c r="BM82" s="438"/>
      <c r="BN82" s="438"/>
      <c r="BO82" s="438"/>
      <c r="BP82" s="438"/>
      <c r="BQ82" s="438"/>
      <c r="BR82" s="438"/>
      <c r="BS82" s="438"/>
      <c r="BT82" s="439"/>
      <c r="BU82" s="440"/>
      <c r="BV82" s="440"/>
      <c r="BW82" s="440"/>
      <c r="BX82" s="435"/>
      <c r="BY82" s="440"/>
      <c r="BZ82" s="441"/>
      <c r="CA82" s="441"/>
      <c r="CB82" s="441"/>
      <c r="CC82" s="441"/>
      <c r="CD82" s="441"/>
      <c r="CE82" s="436"/>
      <c r="CF82" s="436"/>
      <c r="CG82" s="436"/>
      <c r="CH82" s="436"/>
      <c r="CI82" s="436"/>
      <c r="CJ82" s="436"/>
      <c r="CK82" s="436"/>
      <c r="CL82" s="436"/>
      <c r="CM82" s="436"/>
      <c r="CN82" s="436"/>
      <c r="CO82" s="436"/>
      <c r="CP82" s="436"/>
      <c r="CQ82" s="436"/>
      <c r="CR82" s="436"/>
      <c r="CS82" s="436"/>
      <c r="CT82" s="436"/>
      <c r="CU82" s="436"/>
      <c r="CV82" s="436"/>
      <c r="CW82" s="436"/>
      <c r="CX82" s="436"/>
      <c r="CY82" s="436"/>
      <c r="CZ82" s="436"/>
      <c r="DA82" s="436"/>
      <c r="DB82" s="436"/>
      <c r="DC82" s="436"/>
      <c r="DD82" s="436"/>
      <c r="DE82" s="436"/>
      <c r="DF82" s="436"/>
      <c r="DK82" s="436"/>
      <c r="DL82" s="436"/>
      <c r="DM82" s="436"/>
      <c r="DN82" s="436"/>
      <c r="DO82" s="436"/>
      <c r="DP82" s="436"/>
    </row>
    <row r="83" spans="2:120" ht="15">
      <c r="B83" s="432"/>
      <c r="D83" s="432"/>
      <c r="E83" s="433"/>
      <c r="F83" s="434"/>
      <c r="G83" s="432"/>
      <c r="H83" s="435"/>
      <c r="I83" s="435"/>
      <c r="J83" s="435"/>
      <c r="K83" s="435"/>
      <c r="L83" s="435"/>
      <c r="M83" s="435"/>
      <c r="N83" s="435"/>
      <c r="O83" s="436"/>
      <c r="P83" s="436"/>
      <c r="Q83" s="436"/>
      <c r="R83" s="436"/>
      <c r="S83" s="436"/>
      <c r="T83" s="436"/>
      <c r="U83" s="436"/>
      <c r="V83" s="436"/>
      <c r="W83" s="436"/>
      <c r="X83" s="436"/>
      <c r="Y83" s="436"/>
      <c r="Z83" s="436"/>
      <c r="AA83" s="436"/>
      <c r="AB83" s="436"/>
      <c r="AC83" s="436"/>
      <c r="AD83" s="436"/>
      <c r="AE83" s="436"/>
      <c r="AF83" s="436"/>
      <c r="AG83" s="436"/>
      <c r="AH83" s="436"/>
      <c r="AI83" s="436"/>
      <c r="AJ83" s="436"/>
      <c r="AK83" s="436"/>
      <c r="AL83" s="436"/>
      <c r="AM83" s="436"/>
      <c r="AN83" s="436"/>
      <c r="AO83" s="436"/>
      <c r="AP83" s="436"/>
      <c r="AQ83" s="436"/>
      <c r="AR83" s="436"/>
      <c r="AS83" s="436"/>
      <c r="AT83" s="436"/>
      <c r="AU83" s="530"/>
      <c r="AV83" s="530"/>
      <c r="AW83" s="530"/>
      <c r="AX83" s="436"/>
      <c r="AY83" s="435"/>
      <c r="AZ83" s="435"/>
      <c r="BA83" s="435"/>
      <c r="BB83" s="435"/>
      <c r="BC83" s="435"/>
      <c r="BD83" s="435"/>
      <c r="BE83" s="435"/>
      <c r="BF83" s="435"/>
      <c r="BG83" s="435"/>
      <c r="BH83" s="435"/>
      <c r="BI83" s="435"/>
      <c r="BJ83" s="437"/>
      <c r="BK83" s="437"/>
      <c r="BL83" s="438"/>
      <c r="BM83" s="438"/>
      <c r="BN83" s="438"/>
      <c r="BO83" s="438"/>
      <c r="BP83" s="438"/>
      <c r="BQ83" s="438"/>
      <c r="BR83" s="438"/>
      <c r="BS83" s="438"/>
      <c r="BT83" s="439"/>
      <c r="BU83" s="440"/>
      <c r="BV83" s="440"/>
      <c r="BW83" s="440"/>
      <c r="BX83" s="435"/>
      <c r="BY83" s="440"/>
      <c r="BZ83" s="441"/>
      <c r="CA83" s="441"/>
      <c r="CB83" s="441"/>
      <c r="CC83" s="441"/>
      <c r="CD83" s="441"/>
      <c r="CE83" s="436"/>
      <c r="CF83" s="436"/>
      <c r="CG83" s="436"/>
      <c r="CH83" s="436"/>
      <c r="CI83" s="436"/>
      <c r="CJ83" s="436"/>
      <c r="CK83" s="436"/>
      <c r="CL83" s="436"/>
      <c r="CM83" s="436"/>
      <c r="CN83" s="436"/>
      <c r="CO83" s="436"/>
      <c r="CP83" s="436"/>
      <c r="CQ83" s="436"/>
      <c r="CR83" s="436"/>
      <c r="CS83" s="436"/>
      <c r="CT83" s="436"/>
      <c r="CU83" s="436"/>
      <c r="CV83" s="436"/>
      <c r="CW83" s="436"/>
      <c r="CX83" s="436"/>
      <c r="CY83" s="436"/>
      <c r="CZ83" s="436"/>
      <c r="DA83" s="436"/>
      <c r="DB83" s="436"/>
      <c r="DC83" s="436"/>
      <c r="DD83" s="436"/>
      <c r="DE83" s="436"/>
      <c r="DF83" s="436"/>
      <c r="DK83" s="436"/>
      <c r="DL83" s="436"/>
      <c r="DM83" s="436"/>
      <c r="DN83" s="436"/>
      <c r="DO83" s="436"/>
      <c r="DP83" s="436"/>
    </row>
    <row r="84" spans="2:120" ht="15">
      <c r="B84" s="432"/>
      <c r="D84" s="432"/>
      <c r="E84" s="433"/>
      <c r="F84" s="434"/>
      <c r="G84" s="432"/>
      <c r="H84" s="435"/>
      <c r="I84" s="435"/>
      <c r="J84" s="435"/>
      <c r="K84" s="435"/>
      <c r="L84" s="435"/>
      <c r="M84" s="435"/>
      <c r="N84" s="435"/>
      <c r="O84" s="436"/>
      <c r="P84" s="436"/>
      <c r="Q84" s="436"/>
      <c r="R84" s="436"/>
      <c r="S84" s="436"/>
      <c r="T84" s="436"/>
      <c r="U84" s="436"/>
      <c r="V84" s="436"/>
      <c r="W84" s="436"/>
      <c r="X84" s="436"/>
      <c r="Y84" s="436"/>
      <c r="Z84" s="436"/>
      <c r="AA84" s="436"/>
      <c r="AB84" s="436"/>
      <c r="AC84" s="436"/>
      <c r="AD84" s="436"/>
      <c r="AE84" s="436"/>
      <c r="AF84" s="436"/>
      <c r="AG84" s="436"/>
      <c r="AH84" s="436"/>
      <c r="AI84" s="436"/>
      <c r="AJ84" s="436"/>
      <c r="AK84" s="436"/>
      <c r="AL84" s="436"/>
      <c r="AM84" s="436"/>
      <c r="AN84" s="436"/>
      <c r="AO84" s="436"/>
      <c r="AP84" s="436"/>
      <c r="AQ84" s="436"/>
      <c r="AR84" s="436"/>
      <c r="AS84" s="436"/>
      <c r="AT84" s="436"/>
      <c r="AU84" s="530"/>
      <c r="AV84" s="530"/>
      <c r="AW84" s="530"/>
      <c r="AX84" s="436"/>
      <c r="AY84" s="435"/>
      <c r="AZ84" s="435"/>
      <c r="BA84" s="435"/>
      <c r="BB84" s="435"/>
      <c r="BC84" s="435"/>
      <c r="BD84" s="435"/>
      <c r="BE84" s="435"/>
      <c r="BF84" s="435"/>
      <c r="BG84" s="435"/>
      <c r="BH84" s="435"/>
      <c r="BI84" s="435"/>
      <c r="BJ84" s="437"/>
      <c r="BK84" s="437"/>
      <c r="BL84" s="438"/>
      <c r="BM84" s="438"/>
      <c r="BN84" s="438"/>
      <c r="BO84" s="438"/>
      <c r="BP84" s="438"/>
      <c r="BQ84" s="438"/>
      <c r="BR84" s="438"/>
      <c r="BS84" s="438"/>
      <c r="BT84" s="439"/>
      <c r="BU84" s="440"/>
      <c r="BV84" s="440"/>
      <c r="BW84" s="440"/>
      <c r="BX84" s="435"/>
      <c r="BY84" s="440"/>
      <c r="BZ84" s="441"/>
      <c r="CA84" s="441"/>
      <c r="CB84" s="441"/>
      <c r="CC84" s="441"/>
      <c r="CD84" s="441"/>
      <c r="CE84" s="436"/>
      <c r="CF84" s="436"/>
      <c r="CG84" s="436"/>
      <c r="CH84" s="436"/>
      <c r="CI84" s="436"/>
      <c r="CJ84" s="436"/>
      <c r="CK84" s="436"/>
      <c r="CL84" s="436"/>
      <c r="CM84" s="436"/>
      <c r="CN84" s="436"/>
      <c r="CO84" s="436"/>
      <c r="CP84" s="436"/>
      <c r="CQ84" s="436"/>
      <c r="CR84" s="436"/>
      <c r="CS84" s="436"/>
      <c r="CT84" s="436"/>
      <c r="CU84" s="436"/>
      <c r="CV84" s="436"/>
      <c r="CW84" s="436"/>
      <c r="CX84" s="436"/>
      <c r="CY84" s="436"/>
      <c r="CZ84" s="436"/>
      <c r="DA84" s="436"/>
      <c r="DB84" s="436"/>
      <c r="DC84" s="436"/>
      <c r="DD84" s="436"/>
      <c r="DE84" s="436"/>
      <c r="DF84" s="436"/>
      <c r="DK84" s="436"/>
      <c r="DL84" s="436"/>
      <c r="DM84" s="436"/>
      <c r="DN84" s="436"/>
      <c r="DO84" s="436"/>
      <c r="DP84" s="436"/>
    </row>
    <row r="85" spans="2:120" ht="15">
      <c r="B85" s="432"/>
      <c r="D85" s="432"/>
      <c r="E85" s="433"/>
      <c r="F85" s="434"/>
      <c r="G85" s="432"/>
      <c r="H85" s="435"/>
      <c r="I85" s="435"/>
      <c r="J85" s="435"/>
      <c r="K85" s="435"/>
      <c r="L85" s="435"/>
      <c r="M85" s="435"/>
      <c r="N85" s="435"/>
      <c r="O85" s="436"/>
      <c r="P85" s="436"/>
      <c r="Q85" s="436"/>
      <c r="R85" s="436"/>
      <c r="S85" s="436"/>
      <c r="T85" s="436"/>
      <c r="U85" s="436"/>
      <c r="V85" s="436"/>
      <c r="W85" s="436"/>
      <c r="X85" s="436"/>
      <c r="Y85" s="436"/>
      <c r="Z85" s="436"/>
      <c r="AA85" s="436"/>
      <c r="AB85" s="436"/>
      <c r="AC85" s="436"/>
      <c r="AD85" s="436"/>
      <c r="AE85" s="436"/>
      <c r="AF85" s="436"/>
      <c r="AG85" s="436"/>
      <c r="AH85" s="436"/>
      <c r="AI85" s="436"/>
      <c r="AJ85" s="436"/>
      <c r="AK85" s="436"/>
      <c r="AL85" s="436"/>
      <c r="AM85" s="436"/>
      <c r="AN85" s="436"/>
      <c r="AO85" s="436"/>
      <c r="AP85" s="436"/>
      <c r="AQ85" s="436"/>
      <c r="AR85" s="436"/>
      <c r="AS85" s="436"/>
      <c r="AT85" s="436"/>
      <c r="AU85" s="530"/>
      <c r="AV85" s="530"/>
      <c r="AW85" s="530"/>
      <c r="AX85" s="436"/>
      <c r="AY85" s="435"/>
      <c r="AZ85" s="435"/>
      <c r="BA85" s="435"/>
      <c r="BB85" s="435"/>
      <c r="BC85" s="435"/>
      <c r="BD85" s="435"/>
      <c r="BE85" s="435"/>
      <c r="BF85" s="435"/>
      <c r="BG85" s="435"/>
      <c r="BH85" s="435"/>
      <c r="BI85" s="435"/>
      <c r="BJ85" s="437"/>
      <c r="BK85" s="437"/>
      <c r="BL85" s="438"/>
      <c r="BM85" s="438"/>
      <c r="BN85" s="438"/>
      <c r="BO85" s="438"/>
      <c r="BP85" s="438"/>
      <c r="BQ85" s="438"/>
      <c r="BR85" s="438"/>
      <c r="BS85" s="438"/>
      <c r="BT85" s="439"/>
      <c r="BU85" s="440"/>
      <c r="BV85" s="440"/>
      <c r="BW85" s="440"/>
      <c r="BX85" s="440"/>
      <c r="BY85" s="440"/>
      <c r="BZ85" s="441"/>
      <c r="CA85" s="441"/>
      <c r="CB85" s="441"/>
      <c r="CC85" s="441"/>
      <c r="CD85" s="441"/>
      <c r="CE85" s="436"/>
      <c r="CF85" s="436"/>
      <c r="CG85" s="436"/>
      <c r="CH85" s="436"/>
      <c r="CI85" s="436"/>
      <c r="CJ85" s="436"/>
      <c r="CK85" s="436"/>
      <c r="CL85" s="436"/>
      <c r="CM85" s="436"/>
      <c r="CN85" s="436"/>
      <c r="CO85" s="436"/>
      <c r="CP85" s="436"/>
      <c r="CQ85" s="436"/>
      <c r="CR85" s="436"/>
      <c r="CS85" s="436"/>
      <c r="CT85" s="436"/>
      <c r="CU85" s="436"/>
      <c r="CV85" s="436"/>
      <c r="CW85" s="436"/>
      <c r="CX85" s="436"/>
      <c r="CY85" s="436"/>
      <c r="CZ85" s="436"/>
      <c r="DA85" s="436"/>
      <c r="DB85" s="436"/>
      <c r="DC85" s="436"/>
      <c r="DD85" s="436"/>
      <c r="DE85" s="436"/>
      <c r="DF85" s="436"/>
      <c r="DK85" s="436"/>
      <c r="DL85" s="436"/>
      <c r="DM85" s="436"/>
      <c r="DN85" s="436"/>
      <c r="DO85" s="436"/>
      <c r="DP85" s="436"/>
    </row>
    <row r="86" spans="2:120" ht="15">
      <c r="B86" s="432"/>
      <c r="D86" s="432"/>
      <c r="E86" s="433"/>
      <c r="F86" s="434"/>
      <c r="G86" s="432"/>
      <c r="H86" s="435"/>
      <c r="I86" s="435"/>
      <c r="J86" s="435"/>
      <c r="K86" s="435"/>
      <c r="L86" s="435"/>
      <c r="M86" s="435"/>
      <c r="N86" s="435"/>
      <c r="O86" s="436"/>
      <c r="P86" s="436"/>
      <c r="Q86" s="436"/>
      <c r="R86" s="436"/>
      <c r="S86" s="436"/>
      <c r="T86" s="436"/>
      <c r="U86" s="436"/>
      <c r="V86" s="436"/>
      <c r="W86" s="436"/>
      <c r="X86" s="436"/>
      <c r="Y86" s="436"/>
      <c r="Z86" s="436"/>
      <c r="AA86" s="436"/>
      <c r="AB86" s="436"/>
      <c r="AC86" s="436"/>
      <c r="AD86" s="436"/>
      <c r="AE86" s="436"/>
      <c r="AF86" s="436"/>
      <c r="AG86" s="436"/>
      <c r="AH86" s="436"/>
      <c r="AI86" s="436"/>
      <c r="AJ86" s="436"/>
      <c r="AK86" s="436"/>
      <c r="AL86" s="436"/>
      <c r="AM86" s="436"/>
      <c r="AN86" s="436"/>
      <c r="AO86" s="436"/>
      <c r="AP86" s="436"/>
      <c r="AQ86" s="436"/>
      <c r="AR86" s="436"/>
      <c r="AS86" s="436"/>
      <c r="AT86" s="436"/>
      <c r="AU86" s="530"/>
      <c r="AV86" s="530"/>
      <c r="AW86" s="530"/>
      <c r="AX86" s="436"/>
      <c r="AY86" s="436"/>
      <c r="AZ86" s="435"/>
      <c r="BA86" s="435"/>
      <c r="BB86" s="435"/>
      <c r="BC86" s="435"/>
      <c r="BD86" s="435"/>
      <c r="BE86" s="435"/>
      <c r="BF86" s="435"/>
      <c r="BG86" s="435"/>
      <c r="BH86" s="435"/>
      <c r="BI86" s="435"/>
      <c r="BJ86" s="437"/>
      <c r="BK86" s="437"/>
      <c r="BL86" s="438"/>
      <c r="BM86" s="438"/>
      <c r="BN86" s="438"/>
      <c r="BO86" s="438"/>
      <c r="BP86" s="438"/>
      <c r="BQ86" s="438"/>
      <c r="BR86" s="438"/>
      <c r="BS86" s="438"/>
      <c r="BT86" s="439"/>
      <c r="BU86" s="440"/>
      <c r="BV86" s="440"/>
      <c r="BW86" s="440"/>
      <c r="BX86" s="435"/>
      <c r="BY86" s="440"/>
      <c r="BZ86" s="441"/>
      <c r="CA86" s="441"/>
      <c r="CB86" s="441"/>
      <c r="CC86" s="441"/>
      <c r="CD86" s="441"/>
      <c r="CE86" s="436"/>
      <c r="CF86" s="436"/>
      <c r="CG86" s="436"/>
      <c r="CH86" s="436"/>
      <c r="CI86" s="436"/>
      <c r="CJ86" s="436"/>
      <c r="CK86" s="436"/>
      <c r="CL86" s="436"/>
      <c r="CM86" s="436"/>
      <c r="CN86" s="436"/>
      <c r="CO86" s="436"/>
      <c r="CP86" s="436"/>
      <c r="CQ86" s="436"/>
      <c r="CR86" s="436"/>
      <c r="CS86" s="436"/>
      <c r="CT86" s="436"/>
      <c r="CU86" s="436"/>
      <c r="CV86" s="436"/>
      <c r="CW86" s="436"/>
      <c r="CX86" s="436"/>
      <c r="CY86" s="436"/>
      <c r="CZ86" s="436"/>
      <c r="DA86" s="436"/>
      <c r="DB86" s="436"/>
      <c r="DC86" s="436"/>
      <c r="DD86" s="436"/>
      <c r="DE86" s="436"/>
      <c r="DF86" s="436"/>
      <c r="DK86" s="436"/>
      <c r="DL86" s="436"/>
      <c r="DM86" s="436"/>
      <c r="DN86" s="436"/>
      <c r="DO86" s="436"/>
      <c r="DP86" s="436"/>
    </row>
    <row r="87" spans="2:120" ht="15">
      <c r="B87" s="432"/>
      <c r="D87" s="432"/>
      <c r="E87" s="433"/>
      <c r="F87" s="434"/>
      <c r="G87" s="432"/>
      <c r="H87" s="435"/>
      <c r="I87" s="435"/>
      <c r="J87" s="435"/>
      <c r="K87" s="435"/>
      <c r="L87" s="435"/>
      <c r="M87" s="435"/>
      <c r="N87" s="435"/>
      <c r="O87" s="436"/>
      <c r="P87" s="436"/>
      <c r="Q87" s="436"/>
      <c r="R87" s="436"/>
      <c r="S87" s="436"/>
      <c r="T87" s="436"/>
      <c r="U87" s="436"/>
      <c r="V87" s="436"/>
      <c r="W87" s="436"/>
      <c r="X87" s="436"/>
      <c r="Y87" s="436"/>
      <c r="Z87" s="436"/>
      <c r="AA87" s="436"/>
      <c r="AB87" s="436"/>
      <c r="AC87" s="436"/>
      <c r="AD87" s="436"/>
      <c r="AE87" s="436"/>
      <c r="AF87" s="436"/>
      <c r="AG87" s="436"/>
      <c r="AH87" s="436"/>
      <c r="AI87" s="436"/>
      <c r="AJ87" s="436"/>
      <c r="AK87" s="436"/>
      <c r="AL87" s="436"/>
      <c r="AM87" s="436"/>
      <c r="AN87" s="436"/>
      <c r="AO87" s="436"/>
      <c r="AP87" s="436"/>
      <c r="AQ87" s="436"/>
      <c r="AR87" s="436"/>
      <c r="AS87" s="436"/>
      <c r="AT87" s="436"/>
      <c r="AU87" s="530"/>
      <c r="AV87" s="530"/>
      <c r="AW87" s="530"/>
      <c r="AX87" s="436"/>
      <c r="AY87" s="436"/>
      <c r="AZ87" s="435"/>
      <c r="BA87" s="435"/>
      <c r="BB87" s="435"/>
      <c r="BC87" s="435"/>
      <c r="BD87" s="435"/>
      <c r="BE87" s="435"/>
      <c r="BF87" s="435"/>
      <c r="BG87" s="435"/>
      <c r="BH87" s="435"/>
      <c r="BI87" s="435"/>
      <c r="BJ87" s="437"/>
      <c r="BK87" s="437"/>
      <c r="BL87" s="438"/>
      <c r="BM87" s="438"/>
      <c r="BN87" s="438"/>
      <c r="BO87" s="438"/>
      <c r="BP87" s="438"/>
      <c r="BQ87" s="438"/>
      <c r="BR87" s="438"/>
      <c r="BS87" s="438"/>
      <c r="BT87" s="439"/>
      <c r="BU87" s="440"/>
      <c r="BV87" s="440"/>
      <c r="BW87" s="440"/>
      <c r="BX87" s="435"/>
      <c r="BY87" s="440"/>
      <c r="BZ87" s="441"/>
      <c r="CA87" s="441"/>
      <c r="CB87" s="441"/>
      <c r="CC87" s="441"/>
      <c r="CD87" s="441"/>
      <c r="CE87" s="436"/>
      <c r="CF87" s="436"/>
      <c r="CG87" s="436"/>
      <c r="CH87" s="436"/>
      <c r="CI87" s="436"/>
      <c r="CJ87" s="436"/>
      <c r="CK87" s="436"/>
      <c r="CL87" s="436"/>
      <c r="CM87" s="436"/>
      <c r="CN87" s="436"/>
      <c r="CO87" s="436"/>
      <c r="CP87" s="436"/>
      <c r="CQ87" s="436"/>
      <c r="CR87" s="436"/>
      <c r="CS87" s="436"/>
      <c r="CT87" s="436"/>
      <c r="CU87" s="436"/>
      <c r="CV87" s="436"/>
      <c r="CW87" s="436"/>
      <c r="CX87" s="436"/>
      <c r="CY87" s="436"/>
      <c r="CZ87" s="436"/>
      <c r="DA87" s="436"/>
      <c r="DB87" s="436"/>
      <c r="DC87" s="436"/>
      <c r="DD87" s="436"/>
      <c r="DE87" s="436"/>
      <c r="DF87" s="436"/>
      <c r="DK87" s="436"/>
      <c r="DL87" s="436"/>
      <c r="DM87" s="436"/>
      <c r="DN87" s="436"/>
      <c r="DO87" s="436"/>
      <c r="DP87" s="436"/>
    </row>
    <row r="88" spans="2:120" ht="15">
      <c r="B88" s="432"/>
      <c r="D88" s="432"/>
      <c r="E88" s="433"/>
      <c r="F88" s="434"/>
      <c r="G88" s="432"/>
      <c r="H88" s="435"/>
      <c r="I88" s="435"/>
      <c r="J88" s="435"/>
      <c r="K88" s="435"/>
      <c r="L88" s="435"/>
      <c r="M88" s="435"/>
      <c r="N88" s="435"/>
      <c r="O88" s="436"/>
      <c r="P88" s="436"/>
      <c r="Q88" s="436"/>
      <c r="R88" s="436"/>
      <c r="S88" s="436"/>
      <c r="T88" s="436"/>
      <c r="U88" s="436"/>
      <c r="V88" s="436"/>
      <c r="W88" s="436"/>
      <c r="X88" s="436"/>
      <c r="Y88" s="436"/>
      <c r="Z88" s="436"/>
      <c r="AA88" s="436"/>
      <c r="AB88" s="436"/>
      <c r="AC88" s="436"/>
      <c r="AD88" s="436"/>
      <c r="AE88" s="436"/>
      <c r="AF88" s="436"/>
      <c r="AG88" s="436"/>
      <c r="AH88" s="436"/>
      <c r="AI88" s="436"/>
      <c r="AJ88" s="436"/>
      <c r="AK88" s="436"/>
      <c r="AL88" s="436"/>
      <c r="AM88" s="436"/>
      <c r="AN88" s="436"/>
      <c r="AO88" s="436"/>
      <c r="AP88" s="436"/>
      <c r="AQ88" s="436"/>
      <c r="AR88" s="436"/>
      <c r="AS88" s="436"/>
      <c r="AT88" s="436"/>
      <c r="AU88" s="530"/>
      <c r="AV88" s="530"/>
      <c r="AW88" s="530"/>
      <c r="AX88" s="436"/>
      <c r="AY88" s="436"/>
      <c r="AZ88" s="435"/>
      <c r="BA88" s="435"/>
      <c r="BB88" s="435"/>
      <c r="BC88" s="435"/>
      <c r="BD88" s="435"/>
      <c r="BE88" s="435"/>
      <c r="BF88" s="435"/>
      <c r="BG88" s="435"/>
      <c r="BH88" s="435"/>
      <c r="BI88" s="435"/>
      <c r="BJ88" s="437"/>
      <c r="BK88" s="437"/>
      <c r="BL88" s="438"/>
      <c r="BM88" s="438"/>
      <c r="BN88" s="438"/>
      <c r="BO88" s="438"/>
      <c r="BP88" s="438"/>
      <c r="BQ88" s="438"/>
      <c r="BR88" s="438"/>
      <c r="BS88" s="438"/>
      <c r="BT88" s="439"/>
      <c r="BU88" s="440"/>
      <c r="BV88" s="440"/>
      <c r="BW88" s="440"/>
      <c r="BX88" s="435"/>
      <c r="BY88" s="440"/>
      <c r="BZ88" s="441"/>
      <c r="CA88" s="441"/>
      <c r="CB88" s="441"/>
      <c r="CC88" s="441"/>
      <c r="CD88" s="441"/>
      <c r="CE88" s="436"/>
      <c r="CF88" s="436"/>
      <c r="CG88" s="436"/>
      <c r="CH88" s="436"/>
      <c r="CI88" s="436"/>
      <c r="CJ88" s="436"/>
      <c r="CK88" s="436"/>
      <c r="CL88" s="436"/>
      <c r="CM88" s="436"/>
      <c r="CN88" s="436"/>
      <c r="CO88" s="436"/>
      <c r="CP88" s="436"/>
      <c r="CQ88" s="436"/>
      <c r="CR88" s="436"/>
      <c r="CS88" s="436"/>
      <c r="CT88" s="436"/>
      <c r="CU88" s="436"/>
      <c r="CV88" s="436"/>
      <c r="CW88" s="436"/>
      <c r="CX88" s="436"/>
      <c r="CY88" s="436"/>
      <c r="CZ88" s="436"/>
      <c r="DA88" s="436"/>
      <c r="DB88" s="436"/>
      <c r="DC88" s="436"/>
      <c r="DD88" s="436"/>
      <c r="DE88" s="436"/>
      <c r="DF88" s="436"/>
      <c r="DK88" s="436"/>
      <c r="DL88" s="436"/>
      <c r="DM88" s="436"/>
      <c r="DN88" s="436"/>
      <c r="DO88" s="436"/>
      <c r="DP88" s="436"/>
    </row>
    <row r="89" spans="2:120" ht="15">
      <c r="B89" s="432"/>
      <c r="D89" s="432"/>
      <c r="E89" s="433"/>
      <c r="F89" s="434"/>
      <c r="G89" s="432"/>
      <c r="H89" s="435"/>
      <c r="I89" s="435"/>
      <c r="J89" s="435"/>
      <c r="K89" s="446"/>
      <c r="L89" s="435"/>
      <c r="M89" s="435"/>
      <c r="N89" s="435"/>
      <c r="O89" s="436"/>
      <c r="P89" s="436"/>
      <c r="Q89" s="436"/>
      <c r="R89" s="436"/>
      <c r="S89" s="436"/>
      <c r="T89" s="436"/>
      <c r="U89" s="436"/>
      <c r="V89" s="436"/>
      <c r="W89" s="436"/>
      <c r="X89" s="436"/>
      <c r="Y89" s="436"/>
      <c r="Z89" s="436"/>
      <c r="AA89" s="436"/>
      <c r="AB89" s="436"/>
      <c r="AC89" s="436"/>
      <c r="AD89" s="436"/>
      <c r="AE89" s="436"/>
      <c r="AF89" s="436"/>
      <c r="AG89" s="436"/>
      <c r="AH89" s="436"/>
      <c r="AI89" s="436"/>
      <c r="AJ89" s="436"/>
      <c r="AK89" s="436"/>
      <c r="AL89" s="436"/>
      <c r="AM89" s="436"/>
      <c r="AN89" s="436"/>
      <c r="AO89" s="436"/>
      <c r="AP89" s="436"/>
      <c r="AQ89" s="436"/>
      <c r="AR89" s="436"/>
      <c r="AS89" s="436"/>
      <c r="AT89" s="436"/>
      <c r="AU89" s="530"/>
      <c r="AV89" s="530"/>
      <c r="AW89" s="530"/>
      <c r="AX89" s="436"/>
      <c r="AY89" s="436"/>
      <c r="AZ89" s="435"/>
      <c r="BA89" s="435"/>
      <c r="BB89" s="435"/>
      <c r="BC89" s="435"/>
      <c r="BD89" s="435"/>
      <c r="BE89" s="435"/>
      <c r="BF89" s="435"/>
      <c r="BG89" s="435"/>
      <c r="BH89" s="435"/>
      <c r="BI89" s="435"/>
      <c r="BJ89" s="437"/>
      <c r="BK89" s="437"/>
      <c r="BL89" s="438"/>
      <c r="BM89" s="438"/>
      <c r="BN89" s="438"/>
      <c r="BO89" s="438"/>
      <c r="BP89" s="438"/>
      <c r="BQ89" s="438"/>
      <c r="BR89" s="438"/>
      <c r="BS89" s="438"/>
      <c r="BT89" s="439"/>
      <c r="BU89" s="440"/>
      <c r="BV89" s="440"/>
      <c r="BW89" s="440"/>
      <c r="BX89" s="440"/>
      <c r="BY89" s="440"/>
      <c r="BZ89" s="441"/>
      <c r="CA89" s="441"/>
      <c r="CB89" s="441"/>
      <c r="CC89" s="441"/>
      <c r="CD89" s="441"/>
      <c r="CE89" s="436"/>
      <c r="CF89" s="436"/>
      <c r="CG89" s="436"/>
      <c r="CH89" s="436"/>
      <c r="CI89" s="436"/>
      <c r="CJ89" s="436"/>
      <c r="CK89" s="436"/>
      <c r="CL89" s="436"/>
      <c r="CM89" s="436"/>
      <c r="CN89" s="436"/>
      <c r="CO89" s="436"/>
      <c r="CP89" s="436"/>
      <c r="CQ89" s="436"/>
      <c r="CR89" s="436"/>
      <c r="CS89" s="436"/>
      <c r="CT89" s="436"/>
      <c r="CU89" s="436"/>
      <c r="CV89" s="436"/>
      <c r="CW89" s="436"/>
      <c r="CX89" s="436"/>
      <c r="CY89" s="436"/>
      <c r="CZ89" s="436"/>
      <c r="DA89" s="436"/>
      <c r="DB89" s="436"/>
      <c r="DC89" s="436"/>
      <c r="DD89" s="436"/>
      <c r="DE89" s="436"/>
      <c r="DF89" s="436"/>
      <c r="DK89" s="436"/>
      <c r="DL89" s="436"/>
      <c r="DM89" s="436"/>
      <c r="DN89" s="436"/>
      <c r="DO89" s="436"/>
      <c r="DP89" s="436"/>
    </row>
    <row r="90" spans="2:120" ht="15">
      <c r="B90" s="432"/>
      <c r="D90" s="432"/>
      <c r="E90" s="433"/>
      <c r="F90" s="434"/>
      <c r="G90" s="432"/>
      <c r="H90" s="435"/>
      <c r="I90" s="435"/>
      <c r="J90" s="435"/>
      <c r="K90" s="435"/>
      <c r="L90" s="435"/>
      <c r="M90" s="435"/>
      <c r="N90" s="435"/>
      <c r="O90" s="436"/>
      <c r="P90" s="436"/>
      <c r="Q90" s="436"/>
      <c r="R90" s="436"/>
      <c r="S90" s="436"/>
      <c r="T90" s="436"/>
      <c r="U90" s="436"/>
      <c r="V90" s="436"/>
      <c r="W90" s="436"/>
      <c r="X90" s="436"/>
      <c r="Y90" s="436"/>
      <c r="Z90" s="436"/>
      <c r="AA90" s="436"/>
      <c r="AB90" s="436"/>
      <c r="AC90" s="436"/>
      <c r="AD90" s="436"/>
      <c r="AE90" s="436"/>
      <c r="AF90" s="436"/>
      <c r="AG90" s="436"/>
      <c r="AH90" s="436"/>
      <c r="AI90" s="436"/>
      <c r="AJ90" s="436"/>
      <c r="AK90" s="436"/>
      <c r="AL90" s="436"/>
      <c r="AM90" s="436"/>
      <c r="AN90" s="436"/>
      <c r="AO90" s="436"/>
      <c r="AP90" s="436"/>
      <c r="AQ90" s="436"/>
      <c r="AR90" s="436"/>
      <c r="AS90" s="436"/>
      <c r="AT90" s="436"/>
      <c r="AU90" s="530"/>
      <c r="AV90" s="530"/>
      <c r="AW90" s="530"/>
      <c r="AX90" s="436"/>
      <c r="AY90" s="436"/>
      <c r="AZ90" s="435"/>
      <c r="BA90" s="435"/>
      <c r="BB90" s="435"/>
      <c r="BC90" s="435"/>
      <c r="BD90" s="435"/>
      <c r="BE90" s="435"/>
      <c r="BF90" s="435"/>
      <c r="BG90" s="435"/>
      <c r="BH90" s="435"/>
      <c r="BI90" s="435"/>
      <c r="BJ90" s="437"/>
      <c r="BK90" s="437"/>
      <c r="BL90" s="438"/>
      <c r="BM90" s="438"/>
      <c r="BN90" s="438"/>
      <c r="BO90" s="438"/>
      <c r="BP90" s="438"/>
      <c r="BQ90" s="438"/>
      <c r="BR90" s="438"/>
      <c r="BS90" s="438"/>
      <c r="BT90" s="439"/>
      <c r="BU90" s="440"/>
      <c r="BV90" s="440"/>
      <c r="BW90" s="440"/>
      <c r="BX90" s="435"/>
      <c r="BY90" s="440"/>
      <c r="BZ90" s="441"/>
      <c r="CA90" s="441"/>
      <c r="CB90" s="441"/>
      <c r="CC90" s="441"/>
      <c r="CD90" s="441"/>
      <c r="CE90" s="436"/>
      <c r="CF90" s="436"/>
      <c r="CG90" s="436"/>
      <c r="CH90" s="436"/>
      <c r="CI90" s="436"/>
      <c r="CJ90" s="436"/>
      <c r="CK90" s="436"/>
      <c r="CL90" s="436"/>
      <c r="CM90" s="436"/>
      <c r="CN90" s="436"/>
      <c r="CO90" s="436"/>
      <c r="CP90" s="436"/>
      <c r="CQ90" s="436"/>
      <c r="CR90" s="436"/>
      <c r="CS90" s="436"/>
      <c r="CT90" s="436"/>
      <c r="CU90" s="436"/>
      <c r="CV90" s="436"/>
      <c r="CW90" s="436"/>
      <c r="CX90" s="436"/>
      <c r="CY90" s="436"/>
      <c r="CZ90" s="436"/>
      <c r="DA90" s="436"/>
      <c r="DB90" s="436"/>
      <c r="DC90" s="436"/>
      <c r="DD90" s="436"/>
      <c r="DE90" s="436"/>
      <c r="DF90" s="436"/>
      <c r="DK90" s="436"/>
      <c r="DL90" s="436"/>
      <c r="DM90" s="436"/>
      <c r="DN90" s="436"/>
      <c r="DO90" s="436"/>
      <c r="DP90" s="436"/>
    </row>
    <row r="91" spans="2:120" ht="15">
      <c r="B91" s="432"/>
      <c r="D91" s="432"/>
      <c r="E91" s="433"/>
      <c r="F91" s="434"/>
      <c r="G91" s="432"/>
      <c r="H91" s="435"/>
      <c r="I91" s="435"/>
      <c r="J91" s="435"/>
      <c r="K91" s="435"/>
      <c r="L91" s="435"/>
      <c r="M91" s="435"/>
      <c r="N91" s="435"/>
      <c r="O91" s="436"/>
      <c r="P91" s="436"/>
      <c r="Q91" s="436"/>
      <c r="R91" s="436"/>
      <c r="S91" s="436"/>
      <c r="T91" s="436"/>
      <c r="U91" s="436"/>
      <c r="V91" s="436"/>
      <c r="W91" s="436"/>
      <c r="X91" s="436"/>
      <c r="Y91" s="436"/>
      <c r="Z91" s="436"/>
      <c r="AA91" s="436"/>
      <c r="AB91" s="436"/>
      <c r="AC91" s="436"/>
      <c r="AD91" s="436"/>
      <c r="AE91" s="436"/>
      <c r="AF91" s="436"/>
      <c r="AG91" s="436"/>
      <c r="AH91" s="436"/>
      <c r="AI91" s="436"/>
      <c r="AJ91" s="436"/>
      <c r="AK91" s="436"/>
      <c r="AL91" s="436"/>
      <c r="AM91" s="436"/>
      <c r="AN91" s="436"/>
      <c r="AO91" s="436"/>
      <c r="AP91" s="436"/>
      <c r="AQ91" s="436"/>
      <c r="AR91" s="436"/>
      <c r="AS91" s="436"/>
      <c r="AT91" s="436"/>
      <c r="AU91" s="530"/>
      <c r="AV91" s="530"/>
      <c r="AW91" s="530"/>
      <c r="AX91" s="436"/>
      <c r="AY91" s="436"/>
      <c r="AZ91" s="435"/>
      <c r="BA91" s="435"/>
      <c r="BB91" s="435"/>
      <c r="BC91" s="435"/>
      <c r="BD91" s="435"/>
      <c r="BE91" s="435"/>
      <c r="BF91" s="435"/>
      <c r="BG91" s="435"/>
      <c r="BH91" s="435"/>
      <c r="BI91" s="435"/>
      <c r="BJ91" s="437"/>
      <c r="BK91" s="437"/>
      <c r="BL91" s="438"/>
      <c r="BM91" s="438"/>
      <c r="BN91" s="438"/>
      <c r="BO91" s="438"/>
      <c r="BP91" s="438"/>
      <c r="BQ91" s="438"/>
      <c r="BR91" s="438"/>
      <c r="BS91" s="438"/>
      <c r="BT91" s="439"/>
      <c r="BU91" s="440"/>
      <c r="BV91" s="440"/>
      <c r="BW91" s="440"/>
      <c r="BX91" s="440"/>
      <c r="BY91" s="440"/>
      <c r="BZ91" s="441"/>
      <c r="CA91" s="441"/>
      <c r="CB91" s="441"/>
      <c r="CC91" s="441"/>
      <c r="CD91" s="441"/>
      <c r="CE91" s="436"/>
      <c r="CF91" s="436"/>
      <c r="CG91" s="436"/>
      <c r="CH91" s="436"/>
      <c r="CI91" s="436"/>
      <c r="CJ91" s="436"/>
      <c r="CK91" s="436"/>
      <c r="CL91" s="436"/>
      <c r="CM91" s="436"/>
      <c r="CN91" s="436"/>
      <c r="CO91" s="436"/>
      <c r="CP91" s="436"/>
      <c r="CQ91" s="436"/>
      <c r="CR91" s="436"/>
      <c r="CS91" s="436"/>
      <c r="CT91" s="436"/>
      <c r="CU91" s="436"/>
      <c r="CV91" s="436"/>
      <c r="CW91" s="436"/>
      <c r="CX91" s="436"/>
      <c r="CY91" s="436"/>
      <c r="CZ91" s="436"/>
      <c r="DA91" s="436"/>
      <c r="DB91" s="436"/>
      <c r="DC91" s="436"/>
      <c r="DD91" s="436"/>
      <c r="DE91" s="436"/>
      <c r="DF91" s="436"/>
      <c r="DK91" s="436"/>
      <c r="DL91" s="436"/>
      <c r="DM91" s="436"/>
      <c r="DN91" s="436"/>
      <c r="DO91" s="436"/>
      <c r="DP91" s="436"/>
    </row>
    <row r="92" spans="2:120" ht="15">
      <c r="B92" s="432"/>
      <c r="D92" s="432"/>
      <c r="E92" s="433"/>
      <c r="F92" s="434"/>
      <c r="G92" s="432"/>
      <c r="H92" s="435"/>
      <c r="I92" s="435"/>
      <c r="J92" s="435"/>
      <c r="K92" s="435"/>
      <c r="L92" s="435"/>
      <c r="M92" s="435"/>
      <c r="N92" s="435"/>
      <c r="O92" s="436"/>
      <c r="P92" s="436"/>
      <c r="Q92" s="436"/>
      <c r="R92" s="436"/>
      <c r="S92" s="436"/>
      <c r="T92" s="436"/>
      <c r="U92" s="436"/>
      <c r="V92" s="436"/>
      <c r="W92" s="436"/>
      <c r="X92" s="436"/>
      <c r="Y92" s="436"/>
      <c r="Z92" s="436"/>
      <c r="AA92" s="436"/>
      <c r="AB92" s="436"/>
      <c r="AC92" s="436"/>
      <c r="AD92" s="436"/>
      <c r="AE92" s="436"/>
      <c r="AF92" s="436"/>
      <c r="AG92" s="436"/>
      <c r="AH92" s="436"/>
      <c r="AI92" s="436"/>
      <c r="AJ92" s="436"/>
      <c r="AK92" s="436"/>
      <c r="AL92" s="436"/>
      <c r="AM92" s="436"/>
      <c r="AN92" s="436"/>
      <c r="AO92" s="436"/>
      <c r="AP92" s="436"/>
      <c r="AQ92" s="436"/>
      <c r="AR92" s="436"/>
      <c r="AS92" s="436"/>
      <c r="AT92" s="436"/>
      <c r="AU92" s="530"/>
      <c r="AV92" s="530"/>
      <c r="AW92" s="530"/>
      <c r="AX92" s="436"/>
      <c r="AY92" s="436"/>
      <c r="AZ92" s="436"/>
      <c r="BA92" s="435"/>
      <c r="BB92" s="435"/>
      <c r="BC92" s="435"/>
      <c r="BD92" s="435"/>
      <c r="BE92" s="435"/>
      <c r="BF92" s="435"/>
      <c r="BG92" s="435"/>
      <c r="BH92" s="435"/>
      <c r="BI92" s="435"/>
      <c r="BJ92" s="437"/>
      <c r="BK92" s="437"/>
      <c r="BL92" s="438"/>
      <c r="BM92" s="438"/>
      <c r="BN92" s="438"/>
      <c r="BO92" s="438"/>
      <c r="BP92" s="438"/>
      <c r="BQ92" s="438"/>
      <c r="BR92" s="438"/>
      <c r="BS92" s="438"/>
      <c r="BT92" s="439"/>
      <c r="BU92" s="440"/>
      <c r="BV92" s="440"/>
      <c r="BW92" s="440"/>
      <c r="BX92" s="435"/>
      <c r="BY92" s="440"/>
      <c r="BZ92" s="441"/>
      <c r="CA92" s="441"/>
      <c r="CB92" s="441"/>
      <c r="CC92" s="441"/>
      <c r="CD92" s="441"/>
      <c r="CE92" s="436"/>
      <c r="CF92" s="436"/>
      <c r="CG92" s="436"/>
      <c r="CH92" s="436"/>
      <c r="CI92" s="436"/>
      <c r="CJ92" s="436"/>
      <c r="CK92" s="436"/>
      <c r="CL92" s="436"/>
      <c r="CM92" s="436"/>
      <c r="CN92" s="436"/>
      <c r="CO92" s="436"/>
      <c r="CP92" s="436"/>
      <c r="CQ92" s="436"/>
      <c r="CR92" s="436"/>
      <c r="CS92" s="436"/>
      <c r="CT92" s="436"/>
      <c r="CU92" s="436"/>
      <c r="CV92" s="436"/>
      <c r="CW92" s="436"/>
      <c r="CX92" s="436"/>
      <c r="CY92" s="436"/>
      <c r="CZ92" s="436"/>
      <c r="DA92" s="436"/>
      <c r="DB92" s="436"/>
      <c r="DC92" s="436"/>
      <c r="DD92" s="436"/>
      <c r="DE92" s="436"/>
      <c r="DF92" s="436"/>
      <c r="DK92" s="436"/>
      <c r="DL92" s="436"/>
      <c r="DM92" s="436"/>
      <c r="DN92" s="436"/>
      <c r="DO92" s="436"/>
      <c r="DP92" s="436"/>
    </row>
    <row r="93" spans="2:120" ht="15">
      <c r="B93" s="432"/>
      <c r="D93" s="432"/>
      <c r="E93" s="433"/>
      <c r="F93" s="434"/>
      <c r="G93" s="432"/>
      <c r="H93" s="435"/>
      <c r="I93" s="435"/>
      <c r="J93" s="435"/>
      <c r="K93" s="435"/>
      <c r="L93" s="435"/>
      <c r="M93" s="435"/>
      <c r="N93" s="435"/>
      <c r="O93" s="436"/>
      <c r="P93" s="436"/>
      <c r="Q93" s="436"/>
      <c r="R93" s="436"/>
      <c r="S93" s="436"/>
      <c r="T93" s="436"/>
      <c r="U93" s="436"/>
      <c r="V93" s="436"/>
      <c r="W93" s="436"/>
      <c r="X93" s="436"/>
      <c r="Y93" s="436"/>
      <c r="Z93" s="436"/>
      <c r="AA93" s="436"/>
      <c r="AB93" s="436"/>
      <c r="AC93" s="436"/>
      <c r="AD93" s="436"/>
      <c r="AE93" s="436"/>
      <c r="AF93" s="436"/>
      <c r="AG93" s="436"/>
      <c r="AH93" s="436"/>
      <c r="AI93" s="436"/>
      <c r="AJ93" s="436"/>
      <c r="AK93" s="436"/>
      <c r="AL93" s="436"/>
      <c r="AM93" s="436"/>
      <c r="AN93" s="436"/>
      <c r="AO93" s="436"/>
      <c r="AP93" s="436"/>
      <c r="AQ93" s="436"/>
      <c r="AR93" s="436"/>
      <c r="AS93" s="436"/>
      <c r="AT93" s="436"/>
      <c r="AU93" s="530"/>
      <c r="AV93" s="530"/>
      <c r="AW93" s="530"/>
      <c r="AX93" s="436"/>
      <c r="AY93" s="436"/>
      <c r="AZ93" s="435"/>
      <c r="BA93" s="435"/>
      <c r="BB93" s="435"/>
      <c r="BC93" s="435"/>
      <c r="BD93" s="435"/>
      <c r="BE93" s="435"/>
      <c r="BF93" s="435"/>
      <c r="BG93" s="435"/>
      <c r="BH93" s="435"/>
      <c r="BI93" s="435"/>
      <c r="BJ93" s="437"/>
      <c r="BK93" s="437"/>
      <c r="BL93" s="438"/>
      <c r="BM93" s="438"/>
      <c r="BN93" s="438"/>
      <c r="BO93" s="438"/>
      <c r="BP93" s="438"/>
      <c r="BQ93" s="438"/>
      <c r="BR93" s="438"/>
      <c r="BS93" s="438"/>
      <c r="BT93" s="439"/>
      <c r="BU93" s="440"/>
      <c r="BV93" s="440"/>
      <c r="BW93" s="440"/>
      <c r="BX93" s="435"/>
      <c r="BY93" s="440"/>
      <c r="BZ93" s="441"/>
      <c r="CA93" s="441"/>
      <c r="CB93" s="441"/>
      <c r="CC93" s="441"/>
      <c r="CD93" s="441"/>
      <c r="CE93" s="436"/>
      <c r="CF93" s="436"/>
      <c r="CG93" s="436"/>
      <c r="CH93" s="436"/>
      <c r="CI93" s="436"/>
      <c r="CJ93" s="436"/>
      <c r="CK93" s="436"/>
      <c r="CL93" s="436"/>
      <c r="CM93" s="436"/>
      <c r="CN93" s="436"/>
      <c r="CO93" s="436"/>
      <c r="CP93" s="436"/>
      <c r="CQ93" s="436"/>
      <c r="CR93" s="436"/>
      <c r="CS93" s="436"/>
      <c r="CT93" s="436"/>
      <c r="CU93" s="436"/>
      <c r="CV93" s="436"/>
      <c r="CW93" s="436"/>
      <c r="CX93" s="436"/>
      <c r="CY93" s="436"/>
      <c r="CZ93" s="436"/>
      <c r="DA93" s="436"/>
      <c r="DB93" s="436"/>
      <c r="DC93" s="436"/>
      <c r="DD93" s="436"/>
      <c r="DE93" s="436"/>
      <c r="DF93" s="436"/>
      <c r="DK93" s="436"/>
      <c r="DL93" s="436"/>
      <c r="DM93" s="436"/>
      <c r="DN93" s="436"/>
      <c r="DO93" s="436"/>
      <c r="DP93" s="436"/>
    </row>
    <row r="94" spans="2:120" ht="15">
      <c r="B94" s="432"/>
      <c r="D94" s="432"/>
      <c r="E94" s="433"/>
      <c r="F94" s="434"/>
      <c r="G94" s="432"/>
      <c r="H94" s="435"/>
      <c r="I94" s="435"/>
      <c r="J94" s="435"/>
      <c r="K94" s="435"/>
      <c r="L94" s="435"/>
      <c r="M94" s="435"/>
      <c r="N94" s="435"/>
      <c r="O94" s="436"/>
      <c r="P94" s="436"/>
      <c r="Q94" s="436"/>
      <c r="R94" s="436"/>
      <c r="S94" s="436"/>
      <c r="T94" s="436"/>
      <c r="U94" s="436"/>
      <c r="V94" s="436"/>
      <c r="W94" s="436"/>
      <c r="X94" s="436"/>
      <c r="Y94" s="436"/>
      <c r="Z94" s="436"/>
      <c r="AA94" s="436"/>
      <c r="AB94" s="436"/>
      <c r="AC94" s="436"/>
      <c r="AD94" s="436"/>
      <c r="AE94" s="436"/>
      <c r="AF94" s="436"/>
      <c r="AG94" s="436"/>
      <c r="AH94" s="436"/>
      <c r="AI94" s="436"/>
      <c r="AJ94" s="436"/>
      <c r="AK94" s="436"/>
      <c r="AL94" s="436"/>
      <c r="AM94" s="436"/>
      <c r="AN94" s="436"/>
      <c r="AO94" s="436"/>
      <c r="AP94" s="436"/>
      <c r="AQ94" s="436"/>
      <c r="AR94" s="436"/>
      <c r="AS94" s="436"/>
      <c r="AT94" s="436"/>
      <c r="AU94" s="530"/>
      <c r="AV94" s="530"/>
      <c r="AW94" s="530"/>
      <c r="AX94" s="436"/>
      <c r="AY94" s="436"/>
      <c r="AZ94" s="435"/>
      <c r="BA94" s="435"/>
      <c r="BB94" s="435"/>
      <c r="BC94" s="435"/>
      <c r="BD94" s="435"/>
      <c r="BE94" s="435"/>
      <c r="BF94" s="435"/>
      <c r="BG94" s="435"/>
      <c r="BH94" s="435"/>
      <c r="BI94" s="435"/>
      <c r="BJ94" s="437"/>
      <c r="BK94" s="437"/>
      <c r="BL94" s="438"/>
      <c r="BM94" s="438"/>
      <c r="BN94" s="438"/>
      <c r="BO94" s="438"/>
      <c r="BP94" s="438"/>
      <c r="BQ94" s="438"/>
      <c r="BR94" s="438"/>
      <c r="BS94" s="438"/>
      <c r="BT94" s="439"/>
      <c r="BU94" s="440"/>
      <c r="BV94" s="440"/>
      <c r="BW94" s="440"/>
      <c r="BX94" s="435"/>
      <c r="BY94" s="440"/>
      <c r="BZ94" s="441"/>
      <c r="CA94" s="441"/>
      <c r="CB94" s="441"/>
      <c r="CC94" s="441"/>
      <c r="CD94" s="441"/>
      <c r="CE94" s="436"/>
      <c r="CF94" s="436"/>
      <c r="CG94" s="436"/>
      <c r="CH94" s="436"/>
      <c r="CI94" s="436"/>
      <c r="CJ94" s="436"/>
      <c r="CK94" s="436"/>
      <c r="CL94" s="436"/>
      <c r="CM94" s="436"/>
      <c r="CN94" s="436"/>
      <c r="CO94" s="436"/>
      <c r="CP94" s="436"/>
      <c r="CQ94" s="436"/>
      <c r="CR94" s="436"/>
      <c r="CS94" s="436"/>
      <c r="CT94" s="436"/>
      <c r="CU94" s="436"/>
      <c r="CV94" s="436"/>
      <c r="CW94" s="436"/>
      <c r="CX94" s="436"/>
      <c r="CY94" s="436"/>
      <c r="CZ94" s="436"/>
      <c r="DA94" s="436"/>
      <c r="DB94" s="436"/>
      <c r="DC94" s="436"/>
      <c r="DD94" s="436"/>
      <c r="DE94" s="436"/>
      <c r="DF94" s="436"/>
      <c r="DK94" s="436"/>
      <c r="DL94" s="436"/>
      <c r="DM94" s="436"/>
      <c r="DN94" s="436"/>
      <c r="DO94" s="436"/>
      <c r="DP94" s="436"/>
    </row>
    <row r="95" spans="2:120" ht="23.25" customHeight="1">
      <c r="B95" s="432"/>
      <c r="D95" s="432"/>
      <c r="E95" s="433"/>
      <c r="F95" s="434"/>
      <c r="G95" s="432"/>
      <c r="H95" s="435"/>
      <c r="I95" s="435"/>
      <c r="J95" s="435"/>
      <c r="K95" s="435"/>
      <c r="L95" s="435"/>
      <c r="M95" s="435"/>
      <c r="N95" s="435"/>
      <c r="O95" s="447"/>
      <c r="P95" s="447"/>
      <c r="Q95" s="447"/>
      <c r="R95" s="447"/>
      <c r="S95" s="447"/>
      <c r="T95" s="447"/>
      <c r="U95" s="447"/>
      <c r="V95" s="447"/>
      <c r="W95" s="447"/>
      <c r="X95" s="447"/>
      <c r="Y95" s="447"/>
      <c r="Z95" s="447"/>
      <c r="AA95" s="447"/>
      <c r="AB95" s="447"/>
      <c r="AC95" s="447"/>
      <c r="AD95" s="447"/>
      <c r="AE95" s="447"/>
      <c r="AF95" s="447"/>
      <c r="AG95" s="447"/>
      <c r="AH95" s="447"/>
      <c r="AI95" s="447"/>
      <c r="AJ95" s="447"/>
      <c r="AK95" s="447"/>
      <c r="AL95" s="447"/>
      <c r="AM95" s="447"/>
      <c r="AN95" s="447"/>
      <c r="AO95" s="447"/>
      <c r="AP95" s="447"/>
      <c r="AQ95" s="447"/>
      <c r="AR95" s="447"/>
      <c r="AS95" s="447"/>
      <c r="AT95" s="447"/>
      <c r="AU95" s="531"/>
      <c r="AV95" s="531"/>
      <c r="AW95" s="531"/>
      <c r="AX95" s="436"/>
      <c r="AY95" s="447"/>
      <c r="AZ95" s="435"/>
      <c r="BA95" s="435"/>
      <c r="BB95" s="435"/>
      <c r="BC95" s="435"/>
      <c r="BD95" s="435"/>
      <c r="BE95" s="435"/>
      <c r="BF95" s="435"/>
      <c r="BG95" s="435"/>
      <c r="BH95" s="435"/>
      <c r="BI95" s="435"/>
      <c r="BJ95" s="437"/>
      <c r="BK95" s="437"/>
      <c r="BL95" s="438"/>
      <c r="BM95" s="438"/>
      <c r="BN95" s="432"/>
      <c r="BO95" s="443"/>
      <c r="BP95" s="442"/>
      <c r="BQ95" s="443"/>
      <c r="BR95" s="443"/>
      <c r="BS95" s="443"/>
      <c r="BT95" s="439"/>
      <c r="BU95" s="440"/>
      <c r="BV95" s="440"/>
      <c r="BW95" s="440"/>
      <c r="BX95" s="435"/>
      <c r="BY95" s="440"/>
      <c r="BZ95" s="441"/>
      <c r="CA95" s="441"/>
      <c r="CB95" s="441"/>
      <c r="CC95" s="441"/>
      <c r="CD95" s="441"/>
      <c r="CE95" s="447"/>
      <c r="CF95" s="447"/>
      <c r="CG95" s="447"/>
      <c r="CH95" s="447"/>
      <c r="CI95" s="447"/>
      <c r="CJ95" s="447"/>
      <c r="CK95" s="447"/>
      <c r="CL95" s="447"/>
      <c r="CM95" s="447"/>
      <c r="CN95" s="447"/>
      <c r="CO95" s="447"/>
      <c r="CP95" s="447"/>
      <c r="CQ95" s="447"/>
      <c r="CR95" s="447"/>
      <c r="CS95" s="447"/>
      <c r="CT95" s="447"/>
      <c r="CU95" s="447"/>
      <c r="CV95" s="447"/>
      <c r="CW95" s="447"/>
      <c r="CX95" s="447"/>
      <c r="CY95" s="447"/>
      <c r="CZ95" s="447"/>
      <c r="DA95" s="447"/>
      <c r="DB95" s="447"/>
      <c r="DC95" s="447"/>
      <c r="DD95" s="447"/>
      <c r="DE95" s="447"/>
      <c r="DF95" s="447"/>
      <c r="DK95" s="447"/>
      <c r="DL95" s="447"/>
      <c r="DM95" s="447"/>
      <c r="DN95" s="447"/>
      <c r="DO95" s="447"/>
      <c r="DP95" s="447"/>
    </row>
    <row r="96" spans="2:120" ht="15">
      <c r="B96" s="432"/>
      <c r="D96" s="432"/>
      <c r="E96" s="433"/>
      <c r="F96" s="434"/>
      <c r="G96" s="432"/>
      <c r="H96" s="435"/>
      <c r="I96" s="435"/>
      <c r="J96" s="435"/>
      <c r="K96" s="435"/>
      <c r="L96" s="435"/>
      <c r="M96" s="435"/>
      <c r="N96" s="435"/>
      <c r="O96" s="436"/>
      <c r="P96" s="436"/>
      <c r="Q96" s="436"/>
      <c r="R96" s="436"/>
      <c r="S96" s="436"/>
      <c r="T96" s="436"/>
      <c r="U96" s="436"/>
      <c r="V96" s="436"/>
      <c r="W96" s="436"/>
      <c r="X96" s="436"/>
      <c r="Y96" s="436"/>
      <c r="Z96" s="436"/>
      <c r="AA96" s="436"/>
      <c r="AB96" s="436"/>
      <c r="AC96" s="436"/>
      <c r="AD96" s="436"/>
      <c r="AE96" s="436"/>
      <c r="AF96" s="436"/>
      <c r="AG96" s="436"/>
      <c r="AH96" s="436"/>
      <c r="AI96" s="436"/>
      <c r="AJ96" s="436"/>
      <c r="AK96" s="436"/>
      <c r="AL96" s="436"/>
      <c r="AM96" s="436"/>
      <c r="AN96" s="436"/>
      <c r="AO96" s="436"/>
      <c r="AP96" s="436"/>
      <c r="AQ96" s="436"/>
      <c r="AR96" s="436"/>
      <c r="AS96" s="436"/>
      <c r="AT96" s="436"/>
      <c r="AU96" s="530"/>
      <c r="AV96" s="530"/>
      <c r="AW96" s="530"/>
      <c r="AX96" s="436"/>
      <c r="AY96" s="436"/>
      <c r="AZ96" s="435"/>
      <c r="BA96" s="435"/>
      <c r="BB96" s="435"/>
      <c r="BC96" s="435"/>
      <c r="BD96" s="435"/>
      <c r="BE96" s="435"/>
      <c r="BF96" s="435"/>
      <c r="BG96" s="435"/>
      <c r="BH96" s="435"/>
      <c r="BI96" s="435"/>
      <c r="BJ96" s="437"/>
      <c r="BK96" s="437"/>
      <c r="BL96" s="438"/>
      <c r="BM96" s="438"/>
      <c r="BN96" s="438"/>
      <c r="BO96" s="438"/>
      <c r="BP96" s="437"/>
      <c r="BQ96" s="438"/>
      <c r="BR96" s="438"/>
      <c r="BS96" s="438"/>
      <c r="BT96" s="439"/>
      <c r="BU96" s="435"/>
      <c r="BV96" s="435"/>
      <c r="BW96" s="435"/>
      <c r="BX96" s="435"/>
      <c r="BY96" s="440"/>
      <c r="BZ96" s="441"/>
      <c r="CA96" s="441"/>
      <c r="CB96" s="441"/>
      <c r="CC96" s="441"/>
      <c r="CD96" s="441"/>
      <c r="CE96" s="436"/>
      <c r="CF96" s="436"/>
      <c r="CG96" s="436"/>
      <c r="CH96" s="436"/>
      <c r="CI96" s="436"/>
      <c r="CJ96" s="436"/>
      <c r="CK96" s="436"/>
      <c r="CL96" s="436"/>
      <c r="CM96" s="436"/>
      <c r="CN96" s="436"/>
      <c r="CO96" s="436"/>
      <c r="CP96" s="436"/>
      <c r="CQ96" s="436"/>
      <c r="CR96" s="436"/>
      <c r="CS96" s="436"/>
      <c r="CT96" s="436"/>
      <c r="CU96" s="436"/>
      <c r="CV96" s="436"/>
      <c r="CW96" s="436"/>
      <c r="CX96" s="436"/>
      <c r="CY96" s="436"/>
      <c r="CZ96" s="436"/>
      <c r="DA96" s="436"/>
      <c r="DB96" s="436"/>
      <c r="DC96" s="436"/>
      <c r="DD96" s="436"/>
      <c r="DE96" s="436"/>
      <c r="DF96" s="436"/>
      <c r="DK96" s="436"/>
      <c r="DL96" s="436"/>
      <c r="DM96" s="436"/>
      <c r="DN96" s="436"/>
      <c r="DO96" s="436"/>
      <c r="DP96" s="436"/>
    </row>
    <row r="97" spans="2:120" ht="15">
      <c r="B97" s="432"/>
      <c r="D97" s="432"/>
      <c r="E97" s="433"/>
      <c r="F97" s="434"/>
      <c r="G97" s="432"/>
      <c r="H97" s="435"/>
      <c r="I97" s="435"/>
      <c r="J97" s="435"/>
      <c r="K97" s="435"/>
      <c r="L97" s="435"/>
      <c r="M97" s="435"/>
      <c r="N97" s="435"/>
      <c r="O97" s="436"/>
      <c r="P97" s="436"/>
      <c r="Q97" s="436"/>
      <c r="R97" s="436"/>
      <c r="S97" s="436"/>
      <c r="T97" s="436"/>
      <c r="U97" s="436"/>
      <c r="V97" s="436"/>
      <c r="W97" s="436"/>
      <c r="X97" s="436"/>
      <c r="Y97" s="436"/>
      <c r="Z97" s="436"/>
      <c r="AA97" s="436"/>
      <c r="AB97" s="436"/>
      <c r="AC97" s="436"/>
      <c r="AD97" s="436"/>
      <c r="AE97" s="436"/>
      <c r="AF97" s="436"/>
      <c r="AG97" s="436"/>
      <c r="AH97" s="436"/>
      <c r="AI97" s="436"/>
      <c r="AJ97" s="436"/>
      <c r="AK97" s="436"/>
      <c r="AL97" s="436"/>
      <c r="AM97" s="436"/>
      <c r="AN97" s="436"/>
      <c r="AO97" s="436"/>
      <c r="AP97" s="436"/>
      <c r="AQ97" s="436"/>
      <c r="AR97" s="436"/>
      <c r="AS97" s="436"/>
      <c r="AT97" s="436"/>
      <c r="AU97" s="530"/>
      <c r="AV97" s="530"/>
      <c r="AW97" s="530"/>
      <c r="AX97" s="436"/>
      <c r="AY97" s="436"/>
      <c r="AZ97" s="435"/>
      <c r="BA97" s="435"/>
      <c r="BB97" s="435"/>
      <c r="BC97" s="435"/>
      <c r="BD97" s="435"/>
      <c r="BE97" s="435"/>
      <c r="BF97" s="435"/>
      <c r="BG97" s="435"/>
      <c r="BH97" s="435"/>
      <c r="BI97" s="435"/>
      <c r="BJ97" s="437"/>
      <c r="BK97" s="437"/>
      <c r="BL97" s="438"/>
      <c r="BM97" s="438"/>
      <c r="BN97" s="438"/>
      <c r="BO97" s="438"/>
      <c r="BP97" s="437"/>
      <c r="BQ97" s="438"/>
      <c r="BR97" s="438"/>
      <c r="BS97" s="438"/>
      <c r="BT97" s="439"/>
      <c r="BU97" s="440"/>
      <c r="BV97" s="440"/>
      <c r="BW97" s="440"/>
      <c r="BX97" s="435"/>
      <c r="BY97" s="440"/>
      <c r="BZ97" s="441"/>
      <c r="CA97" s="441"/>
      <c r="CB97" s="441"/>
      <c r="CC97" s="441"/>
      <c r="CD97" s="441"/>
      <c r="CE97" s="436"/>
      <c r="CF97" s="436"/>
      <c r="CG97" s="436"/>
      <c r="CH97" s="436"/>
      <c r="CI97" s="436"/>
      <c r="CJ97" s="436"/>
      <c r="CK97" s="436"/>
      <c r="CL97" s="436"/>
      <c r="CM97" s="436"/>
      <c r="CN97" s="436"/>
      <c r="CO97" s="436"/>
      <c r="CP97" s="436"/>
      <c r="CQ97" s="436"/>
      <c r="CR97" s="436"/>
      <c r="CS97" s="436"/>
      <c r="CT97" s="436"/>
      <c r="CU97" s="436"/>
      <c r="CV97" s="436"/>
      <c r="CW97" s="436"/>
      <c r="CX97" s="436"/>
      <c r="CY97" s="436"/>
      <c r="CZ97" s="436"/>
      <c r="DA97" s="436"/>
      <c r="DB97" s="436"/>
      <c r="DC97" s="436"/>
      <c r="DD97" s="436"/>
      <c r="DE97" s="436"/>
      <c r="DF97" s="436"/>
      <c r="DK97" s="436"/>
      <c r="DL97" s="436"/>
      <c r="DM97" s="436"/>
      <c r="DN97" s="436"/>
      <c r="DO97" s="436"/>
      <c r="DP97" s="436"/>
    </row>
    <row r="98" spans="2:120" ht="15">
      <c r="B98" s="432"/>
      <c r="D98" s="432"/>
      <c r="E98" s="433"/>
      <c r="F98" s="434"/>
      <c r="G98" s="432"/>
      <c r="H98" s="435"/>
      <c r="I98" s="435"/>
      <c r="J98" s="435"/>
      <c r="K98" s="435"/>
      <c r="L98" s="435"/>
      <c r="M98" s="435"/>
      <c r="N98" s="435"/>
      <c r="O98" s="436"/>
      <c r="P98" s="436"/>
      <c r="Q98" s="436"/>
      <c r="R98" s="436"/>
      <c r="S98" s="436"/>
      <c r="T98" s="436"/>
      <c r="U98" s="436"/>
      <c r="V98" s="436"/>
      <c r="W98" s="436"/>
      <c r="X98" s="436"/>
      <c r="Y98" s="436"/>
      <c r="Z98" s="436"/>
      <c r="AA98" s="436"/>
      <c r="AB98" s="436"/>
      <c r="AC98" s="436"/>
      <c r="AD98" s="436"/>
      <c r="AE98" s="436"/>
      <c r="AF98" s="436"/>
      <c r="AG98" s="436"/>
      <c r="AH98" s="436"/>
      <c r="AI98" s="436"/>
      <c r="AJ98" s="436"/>
      <c r="AK98" s="436"/>
      <c r="AL98" s="436"/>
      <c r="AM98" s="436"/>
      <c r="AN98" s="436"/>
      <c r="AO98" s="436"/>
      <c r="AP98" s="436"/>
      <c r="AQ98" s="436"/>
      <c r="AR98" s="436"/>
      <c r="AS98" s="436"/>
      <c r="AT98" s="436"/>
      <c r="AU98" s="530"/>
      <c r="AV98" s="530"/>
      <c r="AW98" s="530"/>
      <c r="AX98" s="436"/>
      <c r="AY98" s="436"/>
      <c r="AZ98" s="435"/>
      <c r="BA98" s="435"/>
      <c r="BB98" s="435"/>
      <c r="BC98" s="435"/>
      <c r="BD98" s="435"/>
      <c r="BE98" s="435"/>
      <c r="BF98" s="435"/>
      <c r="BG98" s="435"/>
      <c r="BH98" s="435"/>
      <c r="BI98" s="435"/>
      <c r="BJ98" s="437"/>
      <c r="BK98" s="437"/>
      <c r="BL98" s="438"/>
      <c r="BM98" s="438"/>
      <c r="BN98" s="438"/>
      <c r="BO98" s="438"/>
      <c r="BP98" s="437"/>
      <c r="BQ98" s="438"/>
      <c r="BR98" s="438"/>
      <c r="BS98" s="438"/>
      <c r="BT98" s="439"/>
      <c r="BU98" s="440"/>
      <c r="BV98" s="440"/>
      <c r="BW98" s="440"/>
      <c r="BX98" s="435"/>
      <c r="BY98" s="440"/>
      <c r="BZ98" s="441"/>
      <c r="CA98" s="441"/>
      <c r="CB98" s="441"/>
      <c r="CC98" s="441"/>
      <c r="CD98" s="441"/>
      <c r="CE98" s="436"/>
      <c r="CF98" s="436"/>
      <c r="CG98" s="436"/>
      <c r="CH98" s="436"/>
      <c r="CI98" s="436"/>
      <c r="CJ98" s="436"/>
      <c r="CK98" s="436"/>
      <c r="CL98" s="436"/>
      <c r="CM98" s="436"/>
      <c r="CN98" s="436"/>
      <c r="CO98" s="436"/>
      <c r="CP98" s="436"/>
      <c r="CQ98" s="436"/>
      <c r="CR98" s="436"/>
      <c r="CS98" s="436"/>
      <c r="CT98" s="436"/>
      <c r="CU98" s="436"/>
      <c r="CV98" s="436"/>
      <c r="CW98" s="436"/>
      <c r="CX98" s="436"/>
      <c r="CY98" s="436"/>
      <c r="CZ98" s="436"/>
      <c r="DA98" s="436"/>
      <c r="DB98" s="436"/>
      <c r="DC98" s="436"/>
      <c r="DD98" s="436"/>
      <c r="DE98" s="436"/>
      <c r="DF98" s="436"/>
      <c r="DK98" s="436"/>
      <c r="DL98" s="436"/>
      <c r="DM98" s="436"/>
      <c r="DN98" s="436"/>
      <c r="DO98" s="436"/>
      <c r="DP98" s="436"/>
    </row>
    <row r="99" spans="2:120" ht="15">
      <c r="B99" s="432"/>
      <c r="D99" s="432"/>
      <c r="E99" s="433"/>
      <c r="F99" s="434"/>
      <c r="G99" s="432"/>
      <c r="H99" s="435"/>
      <c r="I99" s="435"/>
      <c r="J99" s="435"/>
      <c r="K99" s="435"/>
      <c r="L99" s="435"/>
      <c r="M99" s="435"/>
      <c r="N99" s="435"/>
      <c r="O99" s="436"/>
      <c r="P99" s="436"/>
      <c r="Q99" s="436"/>
      <c r="R99" s="436"/>
      <c r="S99" s="436"/>
      <c r="T99" s="436"/>
      <c r="U99" s="436"/>
      <c r="V99" s="436"/>
      <c r="W99" s="436"/>
      <c r="X99" s="436"/>
      <c r="Y99" s="436"/>
      <c r="Z99" s="436"/>
      <c r="AA99" s="436"/>
      <c r="AB99" s="436"/>
      <c r="AC99" s="436"/>
      <c r="AD99" s="436"/>
      <c r="AE99" s="436"/>
      <c r="AF99" s="436"/>
      <c r="AG99" s="436"/>
      <c r="AH99" s="436"/>
      <c r="AI99" s="436"/>
      <c r="AJ99" s="436"/>
      <c r="AK99" s="436"/>
      <c r="AL99" s="436"/>
      <c r="AM99" s="436"/>
      <c r="AN99" s="436"/>
      <c r="AO99" s="436"/>
      <c r="AP99" s="436"/>
      <c r="AQ99" s="436"/>
      <c r="AR99" s="436"/>
      <c r="AS99" s="436"/>
      <c r="AT99" s="436"/>
      <c r="AU99" s="530"/>
      <c r="AV99" s="530"/>
      <c r="AW99" s="530"/>
      <c r="AX99" s="436"/>
      <c r="AY99" s="436"/>
      <c r="AZ99" s="436"/>
      <c r="BA99" s="435"/>
      <c r="BB99" s="435"/>
      <c r="BC99" s="435"/>
      <c r="BD99" s="435"/>
      <c r="BE99" s="435"/>
      <c r="BF99" s="435"/>
      <c r="BG99" s="435"/>
      <c r="BH99" s="435"/>
      <c r="BI99" s="435"/>
      <c r="BJ99" s="437"/>
      <c r="BK99" s="437"/>
      <c r="BL99" s="438"/>
      <c r="BM99" s="438"/>
      <c r="BN99" s="438"/>
      <c r="BO99" s="438"/>
      <c r="BP99" s="437"/>
      <c r="BQ99" s="438"/>
      <c r="BR99" s="438"/>
      <c r="BS99" s="438"/>
      <c r="BT99" s="439"/>
      <c r="BU99" s="440"/>
      <c r="BV99" s="440"/>
      <c r="BW99" s="440"/>
      <c r="BX99" s="435"/>
      <c r="BY99" s="440"/>
      <c r="BZ99" s="441"/>
      <c r="CA99" s="441"/>
      <c r="CB99" s="441"/>
      <c r="CC99" s="441"/>
      <c r="CD99" s="441"/>
      <c r="CE99" s="436"/>
      <c r="CF99" s="436"/>
      <c r="CG99" s="436"/>
      <c r="CH99" s="436"/>
      <c r="CI99" s="436"/>
      <c r="CJ99" s="436"/>
      <c r="CK99" s="436"/>
      <c r="CL99" s="436"/>
      <c r="CM99" s="436"/>
      <c r="CN99" s="436"/>
      <c r="CO99" s="436"/>
      <c r="CP99" s="436"/>
      <c r="CQ99" s="436"/>
      <c r="CR99" s="436"/>
      <c r="CS99" s="436"/>
      <c r="CT99" s="436"/>
      <c r="CU99" s="436"/>
      <c r="CV99" s="436"/>
      <c r="CW99" s="436"/>
      <c r="CX99" s="436"/>
      <c r="CY99" s="436"/>
      <c r="CZ99" s="436"/>
      <c r="DA99" s="436"/>
      <c r="DB99" s="436"/>
      <c r="DC99" s="436"/>
      <c r="DD99" s="436"/>
      <c r="DE99" s="436"/>
      <c r="DF99" s="436"/>
      <c r="DK99" s="436"/>
      <c r="DL99" s="436"/>
      <c r="DM99" s="436"/>
      <c r="DN99" s="436"/>
      <c r="DO99" s="436"/>
      <c r="DP99" s="436"/>
    </row>
    <row r="100" spans="2:120" ht="15">
      <c r="B100" s="432"/>
      <c r="D100" s="432"/>
      <c r="E100" s="433"/>
      <c r="F100" s="434"/>
      <c r="G100" s="432"/>
      <c r="H100" s="435"/>
      <c r="I100" s="435"/>
      <c r="J100" s="435"/>
      <c r="K100" s="435"/>
      <c r="L100" s="435"/>
      <c r="M100" s="435"/>
      <c r="N100" s="435"/>
      <c r="O100" s="436"/>
      <c r="P100" s="436"/>
      <c r="Q100" s="436"/>
      <c r="R100" s="436"/>
      <c r="S100" s="436"/>
      <c r="T100" s="436"/>
      <c r="U100" s="436"/>
      <c r="V100" s="436"/>
      <c r="W100" s="436"/>
      <c r="X100" s="436"/>
      <c r="Y100" s="436"/>
      <c r="Z100" s="436"/>
      <c r="AA100" s="436"/>
      <c r="AB100" s="436"/>
      <c r="AC100" s="436"/>
      <c r="AD100" s="436"/>
      <c r="AE100" s="436"/>
      <c r="AF100" s="436"/>
      <c r="AG100" s="436"/>
      <c r="AH100" s="436"/>
      <c r="AI100" s="436"/>
      <c r="AJ100" s="436"/>
      <c r="AK100" s="436"/>
      <c r="AL100" s="436"/>
      <c r="AM100" s="436"/>
      <c r="AN100" s="436"/>
      <c r="AO100" s="436"/>
      <c r="AP100" s="436"/>
      <c r="AQ100" s="436"/>
      <c r="AR100" s="436"/>
      <c r="AS100" s="436"/>
      <c r="AT100" s="436"/>
      <c r="AU100" s="530"/>
      <c r="AV100" s="530"/>
      <c r="AW100" s="530"/>
      <c r="AX100" s="436"/>
      <c r="AY100" s="436"/>
      <c r="AZ100" s="436"/>
      <c r="BA100" s="435"/>
      <c r="BB100" s="435"/>
      <c r="BC100" s="435"/>
      <c r="BD100" s="435"/>
      <c r="BE100" s="435"/>
      <c r="BF100" s="435"/>
      <c r="BG100" s="435"/>
      <c r="BH100" s="435"/>
      <c r="BI100" s="435"/>
      <c r="BJ100" s="437"/>
      <c r="BK100" s="437"/>
      <c r="BL100" s="438"/>
      <c r="BM100" s="438"/>
      <c r="BN100" s="438"/>
      <c r="BO100" s="438"/>
      <c r="BP100" s="437"/>
      <c r="BQ100" s="438"/>
      <c r="BR100" s="438"/>
      <c r="BS100" s="438"/>
      <c r="BT100" s="439"/>
      <c r="BU100" s="440"/>
      <c r="BV100" s="440"/>
      <c r="BW100" s="440"/>
      <c r="BX100" s="435"/>
      <c r="BY100" s="440"/>
      <c r="BZ100" s="441"/>
      <c r="CA100" s="441"/>
      <c r="CB100" s="441"/>
      <c r="CC100" s="441"/>
      <c r="CD100" s="441"/>
      <c r="CE100" s="436"/>
      <c r="CF100" s="436"/>
      <c r="CG100" s="436"/>
      <c r="CH100" s="436"/>
      <c r="CI100" s="436"/>
      <c r="CJ100" s="436"/>
      <c r="CK100" s="436"/>
      <c r="CL100" s="436"/>
      <c r="CM100" s="436"/>
      <c r="CN100" s="436"/>
      <c r="CO100" s="436"/>
      <c r="CP100" s="436"/>
      <c r="CQ100" s="436"/>
      <c r="CR100" s="436"/>
      <c r="CS100" s="436"/>
      <c r="CT100" s="436"/>
      <c r="CU100" s="436"/>
      <c r="CV100" s="436"/>
      <c r="CW100" s="436"/>
      <c r="CX100" s="436"/>
      <c r="CY100" s="436"/>
      <c r="CZ100" s="436"/>
      <c r="DA100" s="436"/>
      <c r="DB100" s="436"/>
      <c r="DC100" s="436"/>
      <c r="DD100" s="436"/>
      <c r="DE100" s="436"/>
      <c r="DF100" s="436"/>
      <c r="DK100" s="436"/>
      <c r="DL100" s="436"/>
      <c r="DM100" s="436"/>
      <c r="DN100" s="436"/>
      <c r="DO100" s="436"/>
      <c r="DP100" s="436"/>
    </row>
    <row r="101" spans="2:120" ht="15">
      <c r="B101" s="432"/>
      <c r="D101" s="432"/>
      <c r="E101" s="433"/>
      <c r="F101" s="434"/>
      <c r="G101" s="432"/>
      <c r="H101" s="435"/>
      <c r="I101" s="435"/>
      <c r="J101" s="435"/>
      <c r="K101" s="435"/>
      <c r="L101" s="435"/>
      <c r="M101" s="435"/>
      <c r="N101" s="435"/>
      <c r="O101" s="436"/>
      <c r="P101" s="436"/>
      <c r="Q101" s="436"/>
      <c r="R101" s="436"/>
      <c r="S101" s="436"/>
      <c r="T101" s="436"/>
      <c r="U101" s="436"/>
      <c r="V101" s="436"/>
      <c r="W101" s="436"/>
      <c r="X101" s="436"/>
      <c r="Y101" s="436"/>
      <c r="Z101" s="436"/>
      <c r="AA101" s="436"/>
      <c r="AB101" s="436"/>
      <c r="AC101" s="436"/>
      <c r="AD101" s="436"/>
      <c r="AE101" s="436"/>
      <c r="AF101" s="436"/>
      <c r="AG101" s="436"/>
      <c r="AH101" s="436"/>
      <c r="AI101" s="436"/>
      <c r="AJ101" s="436"/>
      <c r="AK101" s="436"/>
      <c r="AL101" s="436"/>
      <c r="AM101" s="436"/>
      <c r="AN101" s="436"/>
      <c r="AO101" s="436"/>
      <c r="AP101" s="436"/>
      <c r="AQ101" s="436"/>
      <c r="AR101" s="436"/>
      <c r="AS101" s="436"/>
      <c r="AT101" s="436"/>
      <c r="AU101" s="530"/>
      <c r="AV101" s="530"/>
      <c r="AW101" s="530"/>
      <c r="AX101" s="436"/>
      <c r="AY101" s="436"/>
      <c r="AZ101" s="436"/>
      <c r="BA101" s="435"/>
      <c r="BB101" s="435"/>
      <c r="BC101" s="435"/>
      <c r="BD101" s="435"/>
      <c r="BE101" s="435"/>
      <c r="BF101" s="435"/>
      <c r="BG101" s="435"/>
      <c r="BH101" s="435"/>
      <c r="BI101" s="435"/>
      <c r="BJ101" s="437"/>
      <c r="BK101" s="437"/>
      <c r="BL101" s="438"/>
      <c r="BM101" s="438"/>
      <c r="BN101" s="438"/>
      <c r="BO101" s="438"/>
      <c r="BP101" s="438"/>
      <c r="BQ101" s="438"/>
      <c r="BR101" s="438"/>
      <c r="BS101" s="438"/>
      <c r="BT101" s="439"/>
      <c r="BU101" s="440"/>
      <c r="BV101" s="440"/>
      <c r="BW101" s="440"/>
      <c r="BX101" s="435"/>
      <c r="BY101" s="440"/>
      <c r="BZ101" s="441"/>
      <c r="CA101" s="441"/>
      <c r="CB101" s="441"/>
      <c r="CC101" s="441"/>
      <c r="CD101" s="441"/>
      <c r="CE101" s="436"/>
      <c r="CF101" s="436"/>
      <c r="CG101" s="436"/>
      <c r="CH101" s="436"/>
      <c r="CI101" s="436"/>
      <c r="CJ101" s="436"/>
      <c r="CK101" s="436"/>
      <c r="CL101" s="436"/>
      <c r="CM101" s="436"/>
      <c r="CN101" s="436"/>
      <c r="CO101" s="436"/>
      <c r="CP101" s="436"/>
      <c r="CQ101" s="436"/>
      <c r="CR101" s="436"/>
      <c r="CS101" s="436"/>
      <c r="CT101" s="436"/>
      <c r="CU101" s="436"/>
      <c r="CV101" s="436"/>
      <c r="CW101" s="436"/>
      <c r="CX101" s="436"/>
      <c r="CY101" s="436"/>
      <c r="CZ101" s="436"/>
      <c r="DA101" s="436"/>
      <c r="DB101" s="436"/>
      <c r="DC101" s="436"/>
      <c r="DD101" s="436"/>
      <c r="DE101" s="436"/>
      <c r="DF101" s="436"/>
      <c r="DK101" s="436"/>
      <c r="DL101" s="436"/>
      <c r="DM101" s="436"/>
      <c r="DN101" s="436"/>
      <c r="DO101" s="436"/>
      <c r="DP101" s="436"/>
    </row>
    <row r="102" spans="2:120" ht="15">
      <c r="B102" s="432"/>
      <c r="D102" s="432"/>
      <c r="E102" s="433"/>
      <c r="F102" s="434"/>
      <c r="G102" s="432"/>
      <c r="H102" s="435"/>
      <c r="I102" s="435"/>
      <c r="J102" s="435"/>
      <c r="K102" s="435"/>
      <c r="L102" s="435"/>
      <c r="M102" s="435"/>
      <c r="N102" s="435"/>
      <c r="O102" s="436"/>
      <c r="P102" s="436"/>
      <c r="Q102" s="436"/>
      <c r="R102" s="436"/>
      <c r="S102" s="436"/>
      <c r="T102" s="436"/>
      <c r="U102" s="436"/>
      <c r="V102" s="436"/>
      <c r="W102" s="436"/>
      <c r="X102" s="436"/>
      <c r="Y102" s="436"/>
      <c r="Z102" s="436"/>
      <c r="AA102" s="436"/>
      <c r="AB102" s="436"/>
      <c r="AC102" s="436"/>
      <c r="AD102" s="436"/>
      <c r="AE102" s="436"/>
      <c r="AF102" s="436"/>
      <c r="AG102" s="436"/>
      <c r="AH102" s="436"/>
      <c r="AI102" s="436"/>
      <c r="AJ102" s="436"/>
      <c r="AK102" s="436"/>
      <c r="AL102" s="436"/>
      <c r="AM102" s="436"/>
      <c r="AN102" s="436"/>
      <c r="AO102" s="436"/>
      <c r="AP102" s="436"/>
      <c r="AQ102" s="436"/>
      <c r="AR102" s="436"/>
      <c r="AS102" s="436"/>
      <c r="AT102" s="436"/>
      <c r="AU102" s="530"/>
      <c r="AV102" s="530"/>
      <c r="AW102" s="530"/>
      <c r="AX102" s="436"/>
      <c r="AY102" s="436"/>
      <c r="AZ102" s="436"/>
      <c r="BA102" s="435"/>
      <c r="BB102" s="435"/>
      <c r="BC102" s="435"/>
      <c r="BD102" s="435"/>
      <c r="BE102" s="435"/>
      <c r="BF102" s="435"/>
      <c r="BG102" s="435"/>
      <c r="BH102" s="435"/>
      <c r="BI102" s="435"/>
      <c r="BJ102" s="437"/>
      <c r="BK102" s="437"/>
      <c r="BL102" s="438"/>
      <c r="BM102" s="438"/>
      <c r="BN102" s="438"/>
      <c r="BO102" s="438"/>
      <c r="BP102" s="437"/>
      <c r="BQ102" s="438"/>
      <c r="BR102" s="438"/>
      <c r="BS102" s="438"/>
      <c r="BT102" s="439"/>
      <c r="BU102" s="440"/>
      <c r="BV102" s="440"/>
      <c r="BW102" s="440"/>
      <c r="BX102" s="435"/>
      <c r="BY102" s="440"/>
      <c r="BZ102" s="441"/>
      <c r="CA102" s="441"/>
      <c r="CB102" s="441"/>
      <c r="CC102" s="441"/>
      <c r="CD102" s="441"/>
      <c r="CE102" s="436"/>
      <c r="CF102" s="436"/>
      <c r="CG102" s="436"/>
      <c r="CH102" s="436"/>
      <c r="CI102" s="436"/>
      <c r="CJ102" s="436"/>
      <c r="CK102" s="436"/>
      <c r="CL102" s="436"/>
      <c r="CM102" s="436"/>
      <c r="CN102" s="436"/>
      <c r="CO102" s="436"/>
      <c r="CP102" s="436"/>
      <c r="CQ102" s="436"/>
      <c r="CR102" s="436"/>
      <c r="CS102" s="436"/>
      <c r="CT102" s="436"/>
      <c r="CU102" s="436"/>
      <c r="CV102" s="436"/>
      <c r="CW102" s="436"/>
      <c r="CX102" s="436"/>
      <c r="CY102" s="436"/>
      <c r="CZ102" s="436"/>
      <c r="DA102" s="436"/>
      <c r="DB102" s="436"/>
      <c r="DC102" s="436"/>
      <c r="DD102" s="436"/>
      <c r="DE102" s="436"/>
      <c r="DF102" s="436"/>
      <c r="DK102" s="436"/>
      <c r="DL102" s="436"/>
      <c r="DM102" s="436"/>
      <c r="DN102" s="436"/>
      <c r="DO102" s="436"/>
      <c r="DP102" s="436"/>
    </row>
    <row r="103" spans="2:120" ht="15">
      <c r="B103" s="432"/>
      <c r="D103" s="432"/>
      <c r="E103" s="433"/>
      <c r="F103" s="434"/>
      <c r="G103" s="432"/>
      <c r="H103" s="435"/>
      <c r="I103" s="435"/>
      <c r="J103" s="435"/>
      <c r="K103" s="435"/>
      <c r="L103" s="435"/>
      <c r="M103" s="435"/>
      <c r="N103" s="435"/>
      <c r="O103" s="436"/>
      <c r="P103" s="436"/>
      <c r="Q103" s="436"/>
      <c r="R103" s="436"/>
      <c r="S103" s="436"/>
      <c r="T103" s="436"/>
      <c r="U103" s="436"/>
      <c r="V103" s="436"/>
      <c r="W103" s="436"/>
      <c r="X103" s="436"/>
      <c r="Y103" s="436"/>
      <c r="Z103" s="436"/>
      <c r="AA103" s="436"/>
      <c r="AB103" s="436"/>
      <c r="AC103" s="436"/>
      <c r="AD103" s="436"/>
      <c r="AE103" s="436"/>
      <c r="AF103" s="436"/>
      <c r="AG103" s="436"/>
      <c r="AH103" s="436"/>
      <c r="AI103" s="436"/>
      <c r="AJ103" s="436"/>
      <c r="AK103" s="436"/>
      <c r="AL103" s="436"/>
      <c r="AM103" s="436"/>
      <c r="AN103" s="436"/>
      <c r="AO103" s="436"/>
      <c r="AP103" s="436"/>
      <c r="AQ103" s="436"/>
      <c r="AR103" s="436"/>
      <c r="AS103" s="436"/>
      <c r="AT103" s="436"/>
      <c r="AU103" s="530"/>
      <c r="AV103" s="530"/>
      <c r="AW103" s="530"/>
      <c r="AX103" s="436"/>
      <c r="AY103" s="436"/>
      <c r="AZ103" s="436"/>
      <c r="BA103" s="435"/>
      <c r="BB103" s="435"/>
      <c r="BC103" s="435"/>
      <c r="BD103" s="435"/>
      <c r="BE103" s="435"/>
      <c r="BF103" s="435"/>
      <c r="BG103" s="435"/>
      <c r="BH103" s="435"/>
      <c r="BI103" s="435"/>
      <c r="BJ103" s="437"/>
      <c r="BK103" s="437"/>
      <c r="BL103" s="438"/>
      <c r="BM103" s="438"/>
      <c r="BN103" s="438"/>
      <c r="BO103" s="438"/>
      <c r="BP103" s="437"/>
      <c r="BQ103" s="438"/>
      <c r="BR103" s="438"/>
      <c r="BS103" s="438"/>
      <c r="BT103" s="439"/>
      <c r="BU103" s="440"/>
      <c r="BV103" s="440"/>
      <c r="BW103" s="440"/>
      <c r="BX103" s="435"/>
      <c r="BY103" s="440"/>
      <c r="BZ103" s="441"/>
      <c r="CA103" s="441"/>
      <c r="CB103" s="441"/>
      <c r="CC103" s="441"/>
      <c r="CD103" s="441"/>
      <c r="CE103" s="436"/>
      <c r="CF103" s="436"/>
      <c r="CG103" s="436"/>
      <c r="CH103" s="436"/>
      <c r="CI103" s="436"/>
      <c r="CJ103" s="436"/>
      <c r="CK103" s="436"/>
      <c r="CL103" s="436"/>
      <c r="CM103" s="436"/>
      <c r="CN103" s="436"/>
      <c r="CO103" s="436"/>
      <c r="CP103" s="436"/>
      <c r="CQ103" s="436"/>
      <c r="CR103" s="436"/>
      <c r="CS103" s="436"/>
      <c r="CT103" s="436"/>
      <c r="CU103" s="436"/>
      <c r="CV103" s="436"/>
      <c r="CW103" s="436"/>
      <c r="CX103" s="436"/>
      <c r="CY103" s="436"/>
      <c r="CZ103" s="436"/>
      <c r="DA103" s="436"/>
      <c r="DB103" s="436"/>
      <c r="DC103" s="436"/>
      <c r="DD103" s="436"/>
      <c r="DE103" s="436"/>
      <c r="DF103" s="436"/>
      <c r="DK103" s="436"/>
      <c r="DL103" s="436"/>
      <c r="DM103" s="436"/>
      <c r="DN103" s="436"/>
      <c r="DO103" s="436"/>
      <c r="DP103" s="436"/>
    </row>
    <row r="104" spans="2:120" ht="15">
      <c r="B104" s="432"/>
      <c r="D104" s="432"/>
      <c r="E104" s="433"/>
      <c r="F104" s="434"/>
      <c r="G104" s="432"/>
      <c r="H104" s="435"/>
      <c r="I104" s="435"/>
      <c r="J104" s="435"/>
      <c r="K104" s="435"/>
      <c r="L104" s="435"/>
      <c r="M104" s="435"/>
      <c r="N104" s="435"/>
      <c r="O104" s="436"/>
      <c r="P104" s="436"/>
      <c r="Q104" s="436"/>
      <c r="R104" s="436"/>
      <c r="S104" s="436"/>
      <c r="T104" s="436"/>
      <c r="U104" s="436"/>
      <c r="V104" s="436"/>
      <c r="W104" s="436"/>
      <c r="X104" s="436"/>
      <c r="Y104" s="436"/>
      <c r="Z104" s="436"/>
      <c r="AA104" s="436"/>
      <c r="AB104" s="436"/>
      <c r="AC104" s="436"/>
      <c r="AD104" s="436"/>
      <c r="AE104" s="436"/>
      <c r="AF104" s="436"/>
      <c r="AG104" s="436"/>
      <c r="AH104" s="436"/>
      <c r="AI104" s="436"/>
      <c r="AJ104" s="436"/>
      <c r="AK104" s="436"/>
      <c r="AL104" s="436"/>
      <c r="AM104" s="436"/>
      <c r="AN104" s="436"/>
      <c r="AO104" s="436"/>
      <c r="AP104" s="436"/>
      <c r="AQ104" s="436"/>
      <c r="AR104" s="436"/>
      <c r="AS104" s="436"/>
      <c r="AT104" s="436"/>
      <c r="AU104" s="530"/>
      <c r="AV104" s="530"/>
      <c r="AW104" s="530"/>
      <c r="AX104" s="436"/>
      <c r="AY104" s="436"/>
      <c r="AZ104" s="436"/>
      <c r="BA104" s="435"/>
      <c r="BB104" s="435"/>
      <c r="BC104" s="435"/>
      <c r="BD104" s="435"/>
      <c r="BE104" s="435"/>
      <c r="BF104" s="435"/>
      <c r="BG104" s="435"/>
      <c r="BH104" s="435"/>
      <c r="BI104" s="435"/>
      <c r="BJ104" s="437"/>
      <c r="BK104" s="437"/>
      <c r="BL104" s="438"/>
      <c r="BM104" s="438"/>
      <c r="BN104" s="438"/>
      <c r="BO104" s="438"/>
      <c r="BP104" s="437"/>
      <c r="BQ104" s="438"/>
      <c r="BR104" s="438"/>
      <c r="BS104" s="438"/>
      <c r="BT104" s="439"/>
      <c r="BU104" s="440"/>
      <c r="BV104" s="440"/>
      <c r="BW104" s="440"/>
      <c r="BX104" s="435"/>
      <c r="BY104" s="440"/>
      <c r="BZ104" s="441"/>
      <c r="CA104" s="441"/>
      <c r="CB104" s="441"/>
      <c r="CC104" s="441"/>
      <c r="CD104" s="441"/>
      <c r="CE104" s="436"/>
      <c r="CF104" s="436"/>
      <c r="CG104" s="436"/>
      <c r="CH104" s="436"/>
      <c r="CI104" s="436"/>
      <c r="CJ104" s="436"/>
      <c r="CK104" s="436"/>
      <c r="CL104" s="436"/>
      <c r="CM104" s="436"/>
      <c r="CN104" s="436"/>
      <c r="CO104" s="436"/>
      <c r="CP104" s="436"/>
      <c r="CQ104" s="436"/>
      <c r="CR104" s="436"/>
      <c r="CS104" s="436"/>
      <c r="CT104" s="436"/>
      <c r="CU104" s="436"/>
      <c r="CV104" s="436"/>
      <c r="CW104" s="436"/>
      <c r="CX104" s="436"/>
      <c r="CY104" s="436"/>
      <c r="CZ104" s="436"/>
      <c r="DA104" s="436"/>
      <c r="DB104" s="436"/>
      <c r="DC104" s="436"/>
      <c r="DD104" s="436"/>
      <c r="DE104" s="436"/>
      <c r="DF104" s="436"/>
      <c r="DK104" s="436"/>
      <c r="DL104" s="436"/>
      <c r="DM104" s="436"/>
      <c r="DN104" s="436"/>
      <c r="DO104" s="436"/>
      <c r="DP104" s="436"/>
    </row>
    <row r="105" spans="2:120" ht="15">
      <c r="B105" s="432"/>
      <c r="D105" s="432"/>
      <c r="E105" s="433"/>
      <c r="F105" s="434"/>
      <c r="G105" s="432"/>
      <c r="H105" s="435"/>
      <c r="I105" s="435"/>
      <c r="J105" s="435"/>
      <c r="K105" s="435"/>
      <c r="L105" s="435"/>
      <c r="M105" s="435"/>
      <c r="N105" s="435"/>
      <c r="O105" s="436"/>
      <c r="P105" s="436"/>
      <c r="Q105" s="436"/>
      <c r="R105" s="436"/>
      <c r="S105" s="436"/>
      <c r="T105" s="436"/>
      <c r="U105" s="436"/>
      <c r="V105" s="436"/>
      <c r="W105" s="436"/>
      <c r="X105" s="436"/>
      <c r="Y105" s="436"/>
      <c r="Z105" s="436"/>
      <c r="AA105" s="436"/>
      <c r="AB105" s="436"/>
      <c r="AC105" s="436"/>
      <c r="AD105" s="436"/>
      <c r="AE105" s="436"/>
      <c r="AF105" s="436"/>
      <c r="AG105" s="436"/>
      <c r="AH105" s="436"/>
      <c r="AI105" s="436"/>
      <c r="AJ105" s="436"/>
      <c r="AK105" s="436"/>
      <c r="AL105" s="436"/>
      <c r="AM105" s="436"/>
      <c r="AN105" s="436"/>
      <c r="AO105" s="436"/>
      <c r="AP105" s="436"/>
      <c r="AQ105" s="436"/>
      <c r="AR105" s="436"/>
      <c r="AS105" s="436"/>
      <c r="AT105" s="436"/>
      <c r="AU105" s="530"/>
      <c r="AV105" s="530"/>
      <c r="AW105" s="530"/>
      <c r="AX105" s="436"/>
      <c r="AY105" s="436"/>
      <c r="AZ105" s="436"/>
      <c r="BA105" s="435"/>
      <c r="BB105" s="435"/>
      <c r="BC105" s="435"/>
      <c r="BD105" s="435"/>
      <c r="BE105" s="435"/>
      <c r="BF105" s="435"/>
      <c r="BG105" s="435"/>
      <c r="BH105" s="435"/>
      <c r="BI105" s="435"/>
      <c r="BJ105" s="437"/>
      <c r="BK105" s="437"/>
      <c r="BL105" s="438"/>
      <c r="BM105" s="438"/>
      <c r="BN105" s="438"/>
      <c r="BO105" s="438"/>
      <c r="BP105" s="437"/>
      <c r="BQ105" s="438"/>
      <c r="BR105" s="438"/>
      <c r="BS105" s="438"/>
      <c r="BT105" s="439"/>
      <c r="BU105" s="440"/>
      <c r="BV105" s="440"/>
      <c r="BW105" s="440"/>
      <c r="BX105" s="435"/>
      <c r="BY105" s="440"/>
      <c r="BZ105" s="441"/>
      <c r="CA105" s="441"/>
      <c r="CB105" s="441"/>
      <c r="CC105" s="441"/>
      <c r="CD105" s="441"/>
      <c r="CE105" s="436"/>
      <c r="CF105" s="436"/>
      <c r="CG105" s="436"/>
      <c r="CH105" s="436"/>
      <c r="CI105" s="436"/>
      <c r="CJ105" s="436"/>
      <c r="CK105" s="436"/>
      <c r="CL105" s="436"/>
      <c r="CM105" s="436"/>
      <c r="CN105" s="436"/>
      <c r="CO105" s="436"/>
      <c r="CP105" s="436"/>
      <c r="CQ105" s="436"/>
      <c r="CR105" s="436"/>
      <c r="CS105" s="436"/>
      <c r="CT105" s="436"/>
      <c r="CU105" s="436"/>
      <c r="CV105" s="436"/>
      <c r="CW105" s="436"/>
      <c r="CX105" s="436"/>
      <c r="CY105" s="436"/>
      <c r="CZ105" s="436"/>
      <c r="DA105" s="436"/>
      <c r="DB105" s="436"/>
      <c r="DC105" s="436"/>
      <c r="DD105" s="436"/>
      <c r="DE105" s="436"/>
      <c r="DF105" s="436"/>
      <c r="DK105" s="436"/>
      <c r="DL105" s="436"/>
      <c r="DM105" s="436"/>
      <c r="DN105" s="436"/>
      <c r="DO105" s="436"/>
      <c r="DP105" s="436"/>
    </row>
    <row r="106" spans="2:120" ht="15">
      <c r="B106" s="432"/>
      <c r="D106" s="432"/>
      <c r="E106" s="433"/>
      <c r="F106" s="434"/>
      <c r="G106" s="432"/>
      <c r="H106" s="435"/>
      <c r="I106" s="435"/>
      <c r="J106" s="435"/>
      <c r="K106" s="435"/>
      <c r="L106" s="435"/>
      <c r="M106" s="435"/>
      <c r="N106" s="435"/>
      <c r="O106" s="436"/>
      <c r="P106" s="436"/>
      <c r="Q106" s="436"/>
      <c r="R106" s="436"/>
      <c r="S106" s="436"/>
      <c r="T106" s="436"/>
      <c r="U106" s="436"/>
      <c r="V106" s="436"/>
      <c r="W106" s="436"/>
      <c r="X106" s="436"/>
      <c r="Y106" s="436"/>
      <c r="Z106" s="436"/>
      <c r="AA106" s="436"/>
      <c r="AB106" s="436"/>
      <c r="AC106" s="436"/>
      <c r="AD106" s="436"/>
      <c r="AE106" s="436"/>
      <c r="AF106" s="436"/>
      <c r="AG106" s="436"/>
      <c r="AH106" s="436"/>
      <c r="AI106" s="436"/>
      <c r="AJ106" s="436"/>
      <c r="AK106" s="436"/>
      <c r="AL106" s="436"/>
      <c r="AM106" s="436"/>
      <c r="AN106" s="436"/>
      <c r="AO106" s="436"/>
      <c r="AP106" s="436"/>
      <c r="AQ106" s="436"/>
      <c r="AR106" s="436"/>
      <c r="AS106" s="436"/>
      <c r="AT106" s="436"/>
      <c r="AU106" s="530"/>
      <c r="AV106" s="530"/>
      <c r="AW106" s="530"/>
      <c r="AX106" s="436"/>
      <c r="AY106" s="436"/>
      <c r="AZ106" s="436"/>
      <c r="BA106" s="435"/>
      <c r="BB106" s="435"/>
      <c r="BC106" s="435"/>
      <c r="BD106" s="435"/>
      <c r="BE106" s="435"/>
      <c r="BF106" s="435"/>
      <c r="BG106" s="435"/>
      <c r="BH106" s="435"/>
      <c r="BI106" s="435"/>
      <c r="BJ106" s="437"/>
      <c r="BK106" s="437"/>
      <c r="BL106" s="438"/>
      <c r="BM106" s="438"/>
      <c r="BN106" s="438"/>
      <c r="BO106" s="438"/>
      <c r="BP106" s="437"/>
      <c r="BQ106" s="438"/>
      <c r="BR106" s="438"/>
      <c r="BS106" s="438"/>
      <c r="BT106" s="439"/>
      <c r="BU106" s="440"/>
      <c r="BV106" s="440"/>
      <c r="BW106" s="440"/>
      <c r="BX106" s="435"/>
      <c r="BY106" s="440"/>
      <c r="BZ106" s="441"/>
      <c r="CA106" s="441"/>
      <c r="CB106" s="441"/>
      <c r="CC106" s="441"/>
      <c r="CD106" s="441"/>
      <c r="CE106" s="436"/>
      <c r="CF106" s="436"/>
      <c r="CG106" s="436"/>
      <c r="CH106" s="436"/>
      <c r="CI106" s="436"/>
      <c r="CJ106" s="436"/>
      <c r="CK106" s="436"/>
      <c r="CL106" s="436"/>
      <c r="CM106" s="436"/>
      <c r="CN106" s="436"/>
      <c r="CO106" s="436"/>
      <c r="CP106" s="436"/>
      <c r="CQ106" s="436"/>
      <c r="CR106" s="436"/>
      <c r="CS106" s="436"/>
      <c r="CT106" s="436"/>
      <c r="CU106" s="436"/>
      <c r="CV106" s="436"/>
      <c r="CW106" s="436"/>
      <c r="CX106" s="436"/>
      <c r="CY106" s="436"/>
      <c r="CZ106" s="436"/>
      <c r="DA106" s="436"/>
      <c r="DB106" s="436"/>
      <c r="DC106" s="436"/>
      <c r="DD106" s="436"/>
      <c r="DE106" s="436"/>
      <c r="DF106" s="436"/>
      <c r="DK106" s="436"/>
      <c r="DL106" s="436"/>
      <c r="DM106" s="436"/>
      <c r="DN106" s="436"/>
      <c r="DO106" s="436"/>
      <c r="DP106" s="436"/>
    </row>
    <row r="107" spans="2:120" ht="15">
      <c r="B107" s="432"/>
      <c r="D107" s="432"/>
      <c r="E107" s="433"/>
      <c r="F107" s="434"/>
      <c r="G107" s="432"/>
      <c r="H107" s="435"/>
      <c r="I107" s="435"/>
      <c r="J107" s="435"/>
      <c r="K107" s="435"/>
      <c r="L107" s="435"/>
      <c r="M107" s="435"/>
      <c r="N107" s="435"/>
      <c r="O107" s="436"/>
      <c r="P107" s="436"/>
      <c r="Q107" s="436"/>
      <c r="R107" s="436"/>
      <c r="S107" s="436"/>
      <c r="T107" s="436"/>
      <c r="U107" s="436"/>
      <c r="V107" s="436"/>
      <c r="W107" s="436"/>
      <c r="X107" s="436"/>
      <c r="Y107" s="436"/>
      <c r="Z107" s="436"/>
      <c r="AA107" s="436"/>
      <c r="AB107" s="436"/>
      <c r="AC107" s="436"/>
      <c r="AD107" s="436"/>
      <c r="AE107" s="436"/>
      <c r="AF107" s="436"/>
      <c r="AG107" s="436"/>
      <c r="AH107" s="436"/>
      <c r="AI107" s="436"/>
      <c r="AJ107" s="436"/>
      <c r="AK107" s="436"/>
      <c r="AL107" s="436"/>
      <c r="AM107" s="436"/>
      <c r="AN107" s="436"/>
      <c r="AO107" s="436"/>
      <c r="AP107" s="436"/>
      <c r="AQ107" s="436"/>
      <c r="AR107" s="436"/>
      <c r="AS107" s="436"/>
      <c r="AT107" s="436"/>
      <c r="AU107" s="530"/>
      <c r="AV107" s="530"/>
      <c r="AW107" s="530"/>
      <c r="AX107" s="436"/>
      <c r="AY107" s="436"/>
      <c r="AZ107" s="436"/>
      <c r="BA107" s="435"/>
      <c r="BB107" s="435"/>
      <c r="BC107" s="435"/>
      <c r="BD107" s="435"/>
      <c r="BE107" s="435"/>
      <c r="BF107" s="435"/>
      <c r="BG107" s="435"/>
      <c r="BH107" s="435"/>
      <c r="BI107" s="435"/>
      <c r="BJ107" s="437"/>
      <c r="BK107" s="437"/>
      <c r="BL107" s="438"/>
      <c r="BM107" s="438"/>
      <c r="BN107" s="438"/>
      <c r="BO107" s="438"/>
      <c r="BP107" s="437"/>
      <c r="BQ107" s="438"/>
      <c r="BR107" s="438"/>
      <c r="BS107" s="438"/>
      <c r="BT107" s="439"/>
      <c r="BU107" s="440"/>
      <c r="BV107" s="440"/>
      <c r="BW107" s="440"/>
      <c r="BX107" s="435"/>
      <c r="BY107" s="440"/>
      <c r="BZ107" s="441"/>
      <c r="CA107" s="441"/>
      <c r="CB107" s="441"/>
      <c r="CC107" s="441"/>
      <c r="CD107" s="441"/>
      <c r="CE107" s="436"/>
      <c r="CF107" s="436"/>
      <c r="CG107" s="436"/>
      <c r="CH107" s="436"/>
      <c r="CI107" s="436"/>
      <c r="CJ107" s="436"/>
      <c r="CK107" s="436"/>
      <c r="CL107" s="436"/>
      <c r="CM107" s="436"/>
      <c r="CN107" s="436"/>
      <c r="CO107" s="436"/>
      <c r="CP107" s="436"/>
      <c r="CQ107" s="436"/>
      <c r="CR107" s="436"/>
      <c r="CS107" s="436"/>
      <c r="CT107" s="436"/>
      <c r="CU107" s="436"/>
      <c r="CV107" s="436"/>
      <c r="CW107" s="436"/>
      <c r="CX107" s="436"/>
      <c r="CY107" s="436"/>
      <c r="CZ107" s="436"/>
      <c r="DA107" s="436"/>
      <c r="DB107" s="436"/>
      <c r="DC107" s="436"/>
      <c r="DD107" s="436"/>
      <c r="DE107" s="436"/>
      <c r="DF107" s="436"/>
      <c r="DK107" s="436"/>
      <c r="DL107" s="436"/>
      <c r="DM107" s="436"/>
      <c r="DN107" s="436"/>
      <c r="DO107" s="436"/>
      <c r="DP107" s="436"/>
    </row>
    <row r="108" spans="2:120" ht="15">
      <c r="B108" s="432"/>
      <c r="D108" s="432"/>
      <c r="E108" s="433"/>
      <c r="F108" s="434"/>
      <c r="G108" s="432"/>
      <c r="H108" s="435"/>
      <c r="I108" s="435"/>
      <c r="J108" s="435"/>
      <c r="K108" s="435"/>
      <c r="L108" s="435"/>
      <c r="M108" s="435"/>
      <c r="N108" s="435"/>
      <c r="O108" s="436"/>
      <c r="P108" s="436"/>
      <c r="Q108" s="436"/>
      <c r="R108" s="436"/>
      <c r="S108" s="436"/>
      <c r="T108" s="436"/>
      <c r="U108" s="436"/>
      <c r="V108" s="436"/>
      <c r="W108" s="436"/>
      <c r="X108" s="436"/>
      <c r="Y108" s="436"/>
      <c r="Z108" s="436"/>
      <c r="AA108" s="436"/>
      <c r="AB108" s="436"/>
      <c r="AC108" s="436"/>
      <c r="AD108" s="436"/>
      <c r="AE108" s="436"/>
      <c r="AF108" s="436"/>
      <c r="AG108" s="436"/>
      <c r="AH108" s="436"/>
      <c r="AI108" s="436"/>
      <c r="AJ108" s="436"/>
      <c r="AK108" s="436"/>
      <c r="AL108" s="436"/>
      <c r="AM108" s="436"/>
      <c r="AN108" s="436"/>
      <c r="AO108" s="436"/>
      <c r="AP108" s="436"/>
      <c r="AQ108" s="436"/>
      <c r="AR108" s="436"/>
      <c r="AS108" s="436"/>
      <c r="AT108" s="436"/>
      <c r="AU108" s="530"/>
      <c r="AV108" s="530"/>
      <c r="AW108" s="530"/>
      <c r="AX108" s="436"/>
      <c r="AY108" s="436"/>
      <c r="AZ108" s="436"/>
      <c r="BA108" s="435"/>
      <c r="BB108" s="435"/>
      <c r="BC108" s="435"/>
      <c r="BD108" s="435"/>
      <c r="BE108" s="435"/>
      <c r="BF108" s="435"/>
      <c r="BG108" s="435"/>
      <c r="BH108" s="435"/>
      <c r="BI108" s="435"/>
      <c r="BJ108" s="437"/>
      <c r="BK108" s="437"/>
      <c r="BL108" s="438"/>
      <c r="BM108" s="438"/>
      <c r="BN108" s="438"/>
      <c r="BO108" s="438"/>
      <c r="BP108" s="437"/>
      <c r="BQ108" s="438"/>
      <c r="BR108" s="438"/>
      <c r="BS108" s="438"/>
      <c r="BT108" s="439"/>
      <c r="BU108" s="440"/>
      <c r="BV108" s="440"/>
      <c r="BW108" s="440"/>
      <c r="BX108" s="435"/>
      <c r="BY108" s="440"/>
      <c r="BZ108" s="441"/>
      <c r="CA108" s="441"/>
      <c r="CB108" s="441"/>
      <c r="CC108" s="441"/>
      <c r="CD108" s="441"/>
      <c r="CE108" s="436"/>
      <c r="CF108" s="436"/>
      <c r="CG108" s="436"/>
      <c r="CH108" s="436"/>
      <c r="CI108" s="436"/>
      <c r="CJ108" s="436"/>
      <c r="CK108" s="436"/>
      <c r="CL108" s="436"/>
      <c r="CM108" s="436"/>
      <c r="CN108" s="436"/>
      <c r="CO108" s="436"/>
      <c r="CP108" s="436"/>
      <c r="CQ108" s="436"/>
      <c r="CR108" s="436"/>
      <c r="CS108" s="436"/>
      <c r="CT108" s="436"/>
      <c r="CU108" s="436"/>
      <c r="CV108" s="436"/>
      <c r="CW108" s="436"/>
      <c r="CX108" s="436"/>
      <c r="CY108" s="436"/>
      <c r="CZ108" s="436"/>
      <c r="DA108" s="436"/>
      <c r="DB108" s="436"/>
      <c r="DC108" s="436"/>
      <c r="DD108" s="436"/>
      <c r="DE108" s="436"/>
      <c r="DF108" s="436"/>
      <c r="DK108" s="436"/>
      <c r="DL108" s="436"/>
      <c r="DM108" s="436"/>
      <c r="DN108" s="436"/>
      <c r="DO108" s="436"/>
      <c r="DP108" s="436"/>
    </row>
    <row r="109" spans="2:120" ht="15">
      <c r="B109" s="432"/>
      <c r="D109" s="432"/>
      <c r="E109" s="433"/>
      <c r="F109" s="434"/>
      <c r="G109" s="432"/>
      <c r="H109" s="435"/>
      <c r="I109" s="435"/>
      <c r="J109" s="435"/>
      <c r="K109" s="435"/>
      <c r="L109" s="435"/>
      <c r="M109" s="435"/>
      <c r="N109" s="435"/>
      <c r="O109" s="436"/>
      <c r="P109" s="436"/>
      <c r="Q109" s="436"/>
      <c r="R109" s="436"/>
      <c r="S109" s="436"/>
      <c r="T109" s="436"/>
      <c r="U109" s="436"/>
      <c r="V109" s="436"/>
      <c r="W109" s="436"/>
      <c r="X109" s="436"/>
      <c r="Y109" s="436"/>
      <c r="Z109" s="436"/>
      <c r="AA109" s="436"/>
      <c r="AB109" s="436"/>
      <c r="AC109" s="436"/>
      <c r="AD109" s="436"/>
      <c r="AE109" s="436"/>
      <c r="AF109" s="436"/>
      <c r="AG109" s="436"/>
      <c r="AH109" s="436"/>
      <c r="AI109" s="436"/>
      <c r="AJ109" s="436"/>
      <c r="AK109" s="436"/>
      <c r="AL109" s="436"/>
      <c r="AM109" s="436"/>
      <c r="AN109" s="436"/>
      <c r="AO109" s="436"/>
      <c r="AP109" s="436"/>
      <c r="AQ109" s="436"/>
      <c r="AR109" s="436"/>
      <c r="AS109" s="436"/>
      <c r="AT109" s="436"/>
      <c r="AU109" s="530"/>
      <c r="AV109" s="530"/>
      <c r="AW109" s="530"/>
      <c r="AX109" s="436"/>
      <c r="AY109" s="436"/>
      <c r="AZ109" s="436"/>
      <c r="BA109" s="435"/>
      <c r="BB109" s="435"/>
      <c r="BC109" s="435"/>
      <c r="BD109" s="435"/>
      <c r="BE109" s="435"/>
      <c r="BF109" s="435"/>
      <c r="BG109" s="435"/>
      <c r="BH109" s="435"/>
      <c r="BI109" s="435"/>
      <c r="BJ109" s="437"/>
      <c r="BK109" s="437"/>
      <c r="BL109" s="438"/>
      <c r="BM109" s="438"/>
      <c r="BN109" s="438"/>
      <c r="BO109" s="438"/>
      <c r="BP109" s="437"/>
      <c r="BQ109" s="438"/>
      <c r="BR109" s="438"/>
      <c r="BS109" s="438"/>
      <c r="BT109" s="439"/>
      <c r="BU109" s="440"/>
      <c r="BV109" s="440"/>
      <c r="BW109" s="440"/>
      <c r="BX109" s="435"/>
      <c r="BY109" s="440"/>
      <c r="BZ109" s="441"/>
      <c r="CA109" s="441"/>
      <c r="CB109" s="441"/>
      <c r="CC109" s="441"/>
      <c r="CD109" s="441"/>
      <c r="CE109" s="436"/>
      <c r="CF109" s="436"/>
      <c r="CG109" s="436"/>
      <c r="CH109" s="436"/>
      <c r="CI109" s="436"/>
      <c r="CJ109" s="436"/>
      <c r="CK109" s="436"/>
      <c r="CL109" s="436"/>
      <c r="CM109" s="436"/>
      <c r="CN109" s="436"/>
      <c r="CO109" s="436"/>
      <c r="CP109" s="436"/>
      <c r="CQ109" s="436"/>
      <c r="CR109" s="436"/>
      <c r="CS109" s="436"/>
      <c r="CT109" s="436"/>
      <c r="CU109" s="436"/>
      <c r="CV109" s="436"/>
      <c r="CW109" s="436"/>
      <c r="CX109" s="436"/>
      <c r="CY109" s="436"/>
      <c r="CZ109" s="436"/>
      <c r="DA109" s="436"/>
      <c r="DB109" s="436"/>
      <c r="DC109" s="436"/>
      <c r="DD109" s="436"/>
      <c r="DE109" s="436"/>
      <c r="DF109" s="436"/>
      <c r="DK109" s="436"/>
      <c r="DL109" s="436"/>
      <c r="DM109" s="436"/>
      <c r="DN109" s="436"/>
      <c r="DO109" s="436"/>
      <c r="DP109" s="436"/>
    </row>
    <row r="110" spans="2:120" ht="15">
      <c r="B110" s="432"/>
      <c r="D110" s="432"/>
      <c r="E110" s="433"/>
      <c r="F110" s="434"/>
      <c r="G110" s="432"/>
      <c r="H110" s="435"/>
      <c r="I110" s="435"/>
      <c r="J110" s="435"/>
      <c r="K110" s="435"/>
      <c r="L110" s="435"/>
      <c r="M110" s="435"/>
      <c r="N110" s="435"/>
      <c r="O110" s="436"/>
      <c r="P110" s="436"/>
      <c r="Q110" s="436"/>
      <c r="R110" s="436"/>
      <c r="S110" s="436"/>
      <c r="T110" s="436"/>
      <c r="U110" s="436"/>
      <c r="V110" s="436"/>
      <c r="W110" s="436"/>
      <c r="X110" s="436"/>
      <c r="Y110" s="436"/>
      <c r="Z110" s="436"/>
      <c r="AA110" s="436"/>
      <c r="AB110" s="436"/>
      <c r="AC110" s="436"/>
      <c r="AD110" s="436"/>
      <c r="AE110" s="436"/>
      <c r="AF110" s="436"/>
      <c r="AG110" s="436"/>
      <c r="AH110" s="436"/>
      <c r="AI110" s="436"/>
      <c r="AJ110" s="436"/>
      <c r="AK110" s="436"/>
      <c r="AL110" s="436"/>
      <c r="AM110" s="436"/>
      <c r="AN110" s="436"/>
      <c r="AO110" s="436"/>
      <c r="AP110" s="436"/>
      <c r="AQ110" s="436"/>
      <c r="AR110" s="436"/>
      <c r="AS110" s="436"/>
      <c r="AT110" s="436"/>
      <c r="AU110" s="530"/>
      <c r="AV110" s="530"/>
      <c r="AW110" s="530"/>
      <c r="AX110" s="436"/>
      <c r="AY110" s="436"/>
      <c r="AZ110" s="436"/>
      <c r="BA110" s="435"/>
      <c r="BB110" s="435"/>
      <c r="BC110" s="435"/>
      <c r="BD110" s="435"/>
      <c r="BE110" s="435"/>
      <c r="BF110" s="435"/>
      <c r="BG110" s="435"/>
      <c r="BH110" s="435"/>
      <c r="BI110" s="435"/>
      <c r="BJ110" s="437"/>
      <c r="BK110" s="437"/>
      <c r="BL110" s="438"/>
      <c r="BM110" s="438"/>
      <c r="BN110" s="438"/>
      <c r="BO110" s="438"/>
      <c r="BP110" s="437"/>
      <c r="BQ110" s="438"/>
      <c r="BR110" s="438"/>
      <c r="BS110" s="438"/>
      <c r="BT110" s="439"/>
      <c r="BU110" s="440"/>
      <c r="BV110" s="440"/>
      <c r="BW110" s="440"/>
      <c r="BX110" s="435"/>
      <c r="BY110" s="440"/>
      <c r="BZ110" s="441"/>
      <c r="CA110" s="441"/>
      <c r="CB110" s="441"/>
      <c r="CC110" s="441"/>
      <c r="CD110" s="441"/>
      <c r="CE110" s="436"/>
      <c r="CF110" s="436"/>
      <c r="CG110" s="436"/>
      <c r="CH110" s="436"/>
      <c r="CI110" s="436"/>
      <c r="CJ110" s="436"/>
      <c r="CK110" s="436"/>
      <c r="CL110" s="436"/>
      <c r="CM110" s="436"/>
      <c r="CN110" s="436"/>
      <c r="CO110" s="436"/>
      <c r="CP110" s="436"/>
      <c r="CQ110" s="436"/>
      <c r="CR110" s="436"/>
      <c r="CS110" s="436"/>
      <c r="CT110" s="436"/>
      <c r="CU110" s="436"/>
      <c r="CV110" s="436"/>
      <c r="CW110" s="436"/>
      <c r="CX110" s="436"/>
      <c r="CY110" s="436"/>
      <c r="CZ110" s="436"/>
      <c r="DA110" s="436"/>
      <c r="DB110" s="436"/>
      <c r="DC110" s="436"/>
      <c r="DD110" s="436"/>
      <c r="DE110" s="436"/>
      <c r="DF110" s="436"/>
      <c r="DK110" s="436"/>
      <c r="DL110" s="436"/>
      <c r="DM110" s="436"/>
      <c r="DN110" s="436"/>
      <c r="DO110" s="436"/>
      <c r="DP110" s="436"/>
    </row>
    <row r="111" spans="2:120" ht="15">
      <c r="B111" s="432"/>
      <c r="D111" s="432"/>
      <c r="E111" s="433"/>
      <c r="F111" s="434"/>
      <c r="G111" s="432"/>
      <c r="H111" s="435"/>
      <c r="I111" s="435"/>
      <c r="J111" s="435"/>
      <c r="K111" s="435"/>
      <c r="L111" s="435"/>
      <c r="M111" s="435"/>
      <c r="N111" s="435"/>
      <c r="O111" s="436"/>
      <c r="P111" s="436"/>
      <c r="Q111" s="436"/>
      <c r="R111" s="436"/>
      <c r="S111" s="436"/>
      <c r="T111" s="436"/>
      <c r="U111" s="436"/>
      <c r="V111" s="436"/>
      <c r="W111" s="436"/>
      <c r="X111" s="436"/>
      <c r="Y111" s="436"/>
      <c r="Z111" s="436"/>
      <c r="AA111" s="436"/>
      <c r="AB111" s="436"/>
      <c r="AC111" s="436"/>
      <c r="AD111" s="436"/>
      <c r="AE111" s="436"/>
      <c r="AF111" s="436"/>
      <c r="AG111" s="436"/>
      <c r="AH111" s="436"/>
      <c r="AI111" s="436"/>
      <c r="AJ111" s="436"/>
      <c r="AK111" s="436"/>
      <c r="AL111" s="436"/>
      <c r="AM111" s="436"/>
      <c r="AN111" s="436"/>
      <c r="AO111" s="436"/>
      <c r="AP111" s="436"/>
      <c r="AQ111" s="436"/>
      <c r="AR111" s="436"/>
      <c r="AS111" s="436"/>
      <c r="AT111" s="447"/>
      <c r="AU111" s="531"/>
      <c r="AV111" s="531"/>
      <c r="AW111" s="531"/>
      <c r="AX111" s="447"/>
      <c r="AY111" s="436"/>
      <c r="AZ111" s="436"/>
      <c r="BA111" s="435"/>
      <c r="BB111" s="435"/>
      <c r="BC111" s="435"/>
      <c r="BD111" s="435"/>
      <c r="BE111" s="435"/>
      <c r="BF111" s="435"/>
      <c r="BG111" s="435"/>
      <c r="BH111" s="435"/>
      <c r="BI111" s="435"/>
      <c r="BJ111" s="437"/>
      <c r="BK111" s="437"/>
      <c r="BL111" s="438"/>
      <c r="BM111" s="438"/>
      <c r="BN111" s="438"/>
      <c r="BO111" s="432"/>
      <c r="BP111" s="435"/>
      <c r="BQ111" s="432"/>
      <c r="BR111" s="432"/>
      <c r="BS111" s="438"/>
      <c r="BT111" s="439"/>
      <c r="BU111" s="440"/>
      <c r="BV111" s="440"/>
      <c r="BW111" s="440"/>
      <c r="BX111" s="435"/>
      <c r="BY111" s="440"/>
      <c r="BZ111" s="441"/>
      <c r="CA111" s="441"/>
      <c r="CB111" s="441"/>
      <c r="CC111" s="441"/>
      <c r="CD111" s="441"/>
      <c r="CE111" s="436"/>
      <c r="CF111" s="436"/>
      <c r="CG111" s="436"/>
      <c r="CH111" s="436"/>
      <c r="CI111" s="436"/>
      <c r="CJ111" s="436"/>
      <c r="CK111" s="436"/>
      <c r="CL111" s="436"/>
      <c r="CM111" s="436"/>
      <c r="CN111" s="436"/>
      <c r="CO111" s="436"/>
      <c r="CP111" s="436"/>
      <c r="CQ111" s="436"/>
      <c r="CR111" s="436"/>
      <c r="CS111" s="436"/>
      <c r="CT111" s="436"/>
      <c r="CU111" s="436"/>
      <c r="CV111" s="436"/>
      <c r="CW111" s="436"/>
      <c r="CX111" s="436"/>
      <c r="CY111" s="436"/>
      <c r="CZ111" s="436"/>
      <c r="DA111" s="436"/>
      <c r="DB111" s="436"/>
      <c r="DC111" s="436"/>
      <c r="DD111" s="436"/>
      <c r="DE111" s="436"/>
      <c r="DF111" s="436"/>
      <c r="DK111" s="436"/>
      <c r="DL111" s="436"/>
      <c r="DM111" s="436"/>
      <c r="DN111" s="436"/>
      <c r="DO111" s="436"/>
      <c r="DP111" s="436"/>
    </row>
    <row r="112" spans="2:120" ht="15">
      <c r="B112" s="432"/>
      <c r="D112" s="432"/>
      <c r="E112" s="433"/>
      <c r="F112" s="434"/>
      <c r="G112" s="432"/>
      <c r="H112" s="435"/>
      <c r="I112" s="435"/>
      <c r="J112" s="435"/>
      <c r="K112" s="435"/>
      <c r="L112" s="435"/>
      <c r="M112" s="435"/>
      <c r="N112" s="435"/>
      <c r="O112" s="436"/>
      <c r="P112" s="436"/>
      <c r="Q112" s="436"/>
      <c r="R112" s="436"/>
      <c r="S112" s="436"/>
      <c r="T112" s="436"/>
      <c r="U112" s="436"/>
      <c r="V112" s="436"/>
      <c r="W112" s="436"/>
      <c r="X112" s="436"/>
      <c r="Y112" s="436"/>
      <c r="Z112" s="436"/>
      <c r="AA112" s="436"/>
      <c r="AB112" s="436"/>
      <c r="AC112" s="436"/>
      <c r="AD112" s="436"/>
      <c r="AE112" s="436"/>
      <c r="AF112" s="436"/>
      <c r="AG112" s="436"/>
      <c r="AH112" s="436"/>
      <c r="AI112" s="436"/>
      <c r="AJ112" s="436"/>
      <c r="AK112" s="436"/>
      <c r="AL112" s="436"/>
      <c r="AM112" s="436"/>
      <c r="AN112" s="436"/>
      <c r="AO112" s="436"/>
      <c r="AP112" s="436"/>
      <c r="AQ112" s="436"/>
      <c r="AR112" s="436"/>
      <c r="AS112" s="436"/>
      <c r="AT112" s="436"/>
      <c r="AU112" s="530"/>
      <c r="AV112" s="530"/>
      <c r="AW112" s="530"/>
      <c r="AX112" s="436"/>
      <c r="AY112" s="436"/>
      <c r="AZ112" s="436"/>
      <c r="BA112" s="435"/>
      <c r="BB112" s="435"/>
      <c r="BC112" s="435"/>
      <c r="BD112" s="435"/>
      <c r="BE112" s="435"/>
      <c r="BF112" s="435"/>
      <c r="BG112" s="435"/>
      <c r="BH112" s="435"/>
      <c r="BI112" s="435"/>
      <c r="BJ112" s="437"/>
      <c r="BK112" s="437"/>
      <c r="BL112" s="438"/>
      <c r="BM112" s="438"/>
      <c r="BN112" s="438"/>
      <c r="BO112" s="438"/>
      <c r="BP112" s="437"/>
      <c r="BQ112" s="438"/>
      <c r="BR112" s="438"/>
      <c r="BS112" s="438"/>
      <c r="BT112" s="439"/>
      <c r="BU112" s="440"/>
      <c r="BV112" s="440"/>
      <c r="BW112" s="440"/>
      <c r="BX112" s="435"/>
      <c r="BY112" s="440"/>
      <c r="BZ112" s="441"/>
      <c r="CA112" s="441"/>
      <c r="CB112" s="441"/>
      <c r="CC112" s="441"/>
      <c r="CD112" s="441"/>
      <c r="CE112" s="436"/>
      <c r="CF112" s="436"/>
      <c r="CG112" s="436"/>
      <c r="CH112" s="436"/>
      <c r="CI112" s="436"/>
      <c r="CJ112" s="436"/>
      <c r="CK112" s="436"/>
      <c r="CL112" s="436"/>
      <c r="CM112" s="436"/>
      <c r="CN112" s="436"/>
      <c r="CO112" s="436"/>
      <c r="CP112" s="436"/>
      <c r="CQ112" s="436"/>
      <c r="CR112" s="436"/>
      <c r="CS112" s="436"/>
      <c r="CT112" s="436"/>
      <c r="CU112" s="436"/>
      <c r="CV112" s="436"/>
      <c r="CW112" s="436"/>
      <c r="CX112" s="436"/>
      <c r="CY112" s="436"/>
      <c r="CZ112" s="436"/>
      <c r="DA112" s="436"/>
      <c r="DB112" s="436"/>
      <c r="DC112" s="436"/>
      <c r="DD112" s="436"/>
      <c r="DE112" s="436"/>
      <c r="DF112" s="436"/>
      <c r="DK112" s="436"/>
      <c r="DL112" s="436"/>
      <c r="DM112" s="436"/>
      <c r="DN112" s="436"/>
      <c r="DO112" s="436"/>
      <c r="DP112" s="436"/>
    </row>
    <row r="113" spans="2:120" ht="15">
      <c r="B113" s="432"/>
      <c r="D113" s="432"/>
      <c r="E113" s="433"/>
      <c r="F113" s="434"/>
      <c r="G113" s="432"/>
      <c r="H113" s="435"/>
      <c r="I113" s="435"/>
      <c r="J113" s="435"/>
      <c r="K113" s="435"/>
      <c r="L113" s="435"/>
      <c r="M113" s="435"/>
      <c r="N113" s="435"/>
      <c r="O113" s="436"/>
      <c r="P113" s="436"/>
      <c r="Q113" s="436"/>
      <c r="R113" s="436"/>
      <c r="S113" s="436"/>
      <c r="T113" s="436"/>
      <c r="U113" s="436"/>
      <c r="V113" s="436"/>
      <c r="W113" s="436"/>
      <c r="X113" s="436"/>
      <c r="Y113" s="436"/>
      <c r="Z113" s="436"/>
      <c r="AA113" s="436"/>
      <c r="AB113" s="436"/>
      <c r="AC113" s="436"/>
      <c r="AD113" s="436"/>
      <c r="AE113" s="436"/>
      <c r="AF113" s="436"/>
      <c r="AG113" s="436"/>
      <c r="AH113" s="436"/>
      <c r="AI113" s="436"/>
      <c r="AJ113" s="436"/>
      <c r="AK113" s="436"/>
      <c r="AL113" s="436"/>
      <c r="AM113" s="436"/>
      <c r="AN113" s="436"/>
      <c r="AO113" s="436"/>
      <c r="AP113" s="436"/>
      <c r="AQ113" s="436"/>
      <c r="AR113" s="436"/>
      <c r="AS113" s="436"/>
      <c r="AT113" s="436"/>
      <c r="AU113" s="530"/>
      <c r="AV113" s="530"/>
      <c r="AW113" s="530"/>
      <c r="AX113" s="436"/>
      <c r="AY113" s="436"/>
      <c r="AZ113" s="436"/>
      <c r="BA113" s="435"/>
      <c r="BB113" s="435"/>
      <c r="BC113" s="435"/>
      <c r="BD113" s="435"/>
      <c r="BE113" s="435"/>
      <c r="BF113" s="435"/>
      <c r="BG113" s="435"/>
      <c r="BH113" s="435"/>
      <c r="BI113" s="435"/>
      <c r="BJ113" s="437"/>
      <c r="BK113" s="437"/>
      <c r="BL113" s="438"/>
      <c r="BM113" s="438"/>
      <c r="BN113" s="438"/>
      <c r="BO113" s="438"/>
      <c r="BP113" s="437"/>
      <c r="BQ113" s="438"/>
      <c r="BR113" s="438"/>
      <c r="BS113" s="438"/>
      <c r="BT113" s="439"/>
      <c r="BU113" s="440"/>
      <c r="BV113" s="440"/>
      <c r="BW113" s="440"/>
      <c r="BX113" s="435"/>
      <c r="BY113" s="440"/>
      <c r="BZ113" s="441"/>
      <c r="CA113" s="441"/>
      <c r="CB113" s="441"/>
      <c r="CC113" s="441"/>
      <c r="CD113" s="441"/>
      <c r="CE113" s="436"/>
      <c r="CF113" s="436"/>
      <c r="CG113" s="436"/>
      <c r="CH113" s="436"/>
      <c r="CI113" s="436"/>
      <c r="CJ113" s="436"/>
      <c r="CK113" s="436"/>
      <c r="CL113" s="436"/>
      <c r="CM113" s="436"/>
      <c r="CN113" s="436"/>
      <c r="CO113" s="436"/>
      <c r="CP113" s="436"/>
      <c r="CQ113" s="436"/>
      <c r="CR113" s="436"/>
      <c r="CS113" s="436"/>
      <c r="CT113" s="436"/>
      <c r="CU113" s="436"/>
      <c r="CV113" s="436"/>
      <c r="CW113" s="436"/>
      <c r="CX113" s="436"/>
      <c r="CY113" s="436"/>
      <c r="CZ113" s="436"/>
      <c r="DA113" s="436"/>
      <c r="DB113" s="436"/>
      <c r="DC113" s="436"/>
      <c r="DD113" s="436"/>
      <c r="DE113" s="436"/>
      <c r="DF113" s="436"/>
      <c r="DK113" s="436"/>
      <c r="DL113" s="436"/>
      <c r="DM113" s="436"/>
      <c r="DN113" s="436"/>
      <c r="DO113" s="436"/>
      <c r="DP113" s="436"/>
    </row>
    <row r="114" spans="2:120" ht="15">
      <c r="B114" s="432"/>
      <c r="D114" s="432"/>
      <c r="E114" s="433"/>
      <c r="F114" s="434"/>
      <c r="G114" s="432"/>
      <c r="H114" s="435"/>
      <c r="I114" s="435"/>
      <c r="J114" s="435"/>
      <c r="K114" s="435"/>
      <c r="L114" s="435"/>
      <c r="M114" s="435"/>
      <c r="N114" s="435"/>
      <c r="O114" s="436"/>
      <c r="P114" s="436"/>
      <c r="Q114" s="436"/>
      <c r="R114" s="436"/>
      <c r="S114" s="436"/>
      <c r="T114" s="436"/>
      <c r="U114" s="436"/>
      <c r="V114" s="436"/>
      <c r="W114" s="436"/>
      <c r="X114" s="436"/>
      <c r="Y114" s="436"/>
      <c r="Z114" s="436"/>
      <c r="AA114" s="436"/>
      <c r="AB114" s="436"/>
      <c r="AC114" s="436"/>
      <c r="AD114" s="436"/>
      <c r="AE114" s="436"/>
      <c r="AF114" s="436"/>
      <c r="AG114" s="436"/>
      <c r="AH114" s="436"/>
      <c r="AI114" s="436"/>
      <c r="AJ114" s="436"/>
      <c r="AK114" s="436"/>
      <c r="AL114" s="436"/>
      <c r="AM114" s="436"/>
      <c r="AN114" s="436"/>
      <c r="AO114" s="436"/>
      <c r="AP114" s="436"/>
      <c r="AQ114" s="436"/>
      <c r="AR114" s="436"/>
      <c r="AS114" s="436"/>
      <c r="AT114" s="436"/>
      <c r="AU114" s="530"/>
      <c r="AV114" s="530"/>
      <c r="AW114" s="530"/>
      <c r="AX114" s="436"/>
      <c r="AY114" s="436"/>
      <c r="AZ114" s="436"/>
      <c r="BA114" s="435"/>
      <c r="BB114" s="435"/>
      <c r="BC114" s="435"/>
      <c r="BD114" s="435"/>
      <c r="BE114" s="435"/>
      <c r="BF114" s="435"/>
      <c r="BG114" s="435"/>
      <c r="BH114" s="435"/>
      <c r="BI114" s="435"/>
      <c r="BJ114" s="437"/>
      <c r="BK114" s="437"/>
      <c r="BL114" s="438"/>
      <c r="BM114" s="438"/>
      <c r="BN114" s="438"/>
      <c r="BO114" s="438"/>
      <c r="BP114" s="437"/>
      <c r="BQ114" s="438"/>
      <c r="BR114" s="438"/>
      <c r="BS114" s="438"/>
      <c r="BT114" s="439"/>
      <c r="BU114" s="440"/>
      <c r="BV114" s="440"/>
      <c r="BW114" s="440"/>
      <c r="BX114" s="435"/>
      <c r="BY114" s="440"/>
      <c r="BZ114" s="441"/>
      <c r="CA114" s="441"/>
      <c r="CB114" s="441"/>
      <c r="CC114" s="441"/>
      <c r="CD114" s="441"/>
      <c r="CE114" s="436"/>
      <c r="CF114" s="436"/>
      <c r="CG114" s="436"/>
      <c r="CH114" s="436"/>
      <c r="CI114" s="436"/>
      <c r="CJ114" s="436"/>
      <c r="CK114" s="436"/>
      <c r="CL114" s="436"/>
      <c r="CM114" s="436"/>
      <c r="CN114" s="436"/>
      <c r="CO114" s="436"/>
      <c r="CP114" s="436"/>
      <c r="CQ114" s="436"/>
      <c r="CR114" s="436"/>
      <c r="CS114" s="436"/>
      <c r="CT114" s="436"/>
      <c r="CU114" s="436"/>
      <c r="CV114" s="436"/>
      <c r="CW114" s="436"/>
      <c r="CX114" s="436"/>
      <c r="CY114" s="436"/>
      <c r="CZ114" s="436"/>
      <c r="DA114" s="436"/>
      <c r="DB114" s="436"/>
      <c r="DC114" s="436"/>
      <c r="DD114" s="436"/>
      <c r="DE114" s="436"/>
      <c r="DF114" s="436"/>
      <c r="DK114" s="436"/>
      <c r="DL114" s="436"/>
      <c r="DM114" s="436"/>
      <c r="DN114" s="436"/>
      <c r="DO114" s="436"/>
      <c r="DP114" s="436"/>
    </row>
    <row r="115" spans="2:120" ht="15">
      <c r="B115" s="432"/>
      <c r="D115" s="432"/>
      <c r="E115" s="433"/>
      <c r="F115" s="434"/>
      <c r="G115" s="432"/>
      <c r="H115" s="435"/>
      <c r="I115" s="435"/>
      <c r="J115" s="435"/>
      <c r="K115" s="435"/>
      <c r="L115" s="435"/>
      <c r="M115" s="435"/>
      <c r="N115" s="435"/>
      <c r="O115" s="436"/>
      <c r="P115" s="436"/>
      <c r="Q115" s="436"/>
      <c r="R115" s="436"/>
      <c r="S115" s="436"/>
      <c r="T115" s="436"/>
      <c r="U115" s="436"/>
      <c r="V115" s="436"/>
      <c r="W115" s="436"/>
      <c r="X115" s="436"/>
      <c r="Y115" s="436"/>
      <c r="Z115" s="436"/>
      <c r="AA115" s="436"/>
      <c r="AB115" s="436"/>
      <c r="AC115" s="436"/>
      <c r="AD115" s="436"/>
      <c r="AE115" s="436"/>
      <c r="AF115" s="436"/>
      <c r="AG115" s="436"/>
      <c r="AH115" s="436"/>
      <c r="AI115" s="436"/>
      <c r="AJ115" s="436"/>
      <c r="AK115" s="436"/>
      <c r="AL115" s="436"/>
      <c r="AM115" s="436"/>
      <c r="AN115" s="436"/>
      <c r="AO115" s="436"/>
      <c r="AP115" s="436"/>
      <c r="AQ115" s="436"/>
      <c r="AR115" s="436"/>
      <c r="AS115" s="436"/>
      <c r="AT115" s="436"/>
      <c r="AU115" s="530"/>
      <c r="AV115" s="530"/>
      <c r="AW115" s="530"/>
      <c r="AX115" s="436"/>
      <c r="AY115" s="436"/>
      <c r="AZ115" s="436"/>
      <c r="BA115" s="435"/>
      <c r="BB115" s="435"/>
      <c r="BC115" s="435"/>
      <c r="BD115" s="435"/>
      <c r="BE115" s="435"/>
      <c r="BF115" s="435"/>
      <c r="BG115" s="435"/>
      <c r="BH115" s="435"/>
      <c r="BI115" s="435"/>
      <c r="BJ115" s="437"/>
      <c r="BK115" s="437"/>
      <c r="BL115" s="438"/>
      <c r="BM115" s="438"/>
      <c r="BN115" s="438"/>
      <c r="BO115" s="438"/>
      <c r="BP115" s="437"/>
      <c r="BQ115" s="438"/>
      <c r="BR115" s="438"/>
      <c r="BS115" s="438"/>
      <c r="BT115" s="439"/>
      <c r="BU115" s="440"/>
      <c r="BV115" s="440"/>
      <c r="BW115" s="440"/>
      <c r="BX115" s="435"/>
      <c r="BY115" s="440"/>
      <c r="BZ115" s="441"/>
      <c r="CA115" s="441"/>
      <c r="CB115" s="441"/>
      <c r="CC115" s="441"/>
      <c r="CD115" s="441"/>
      <c r="CE115" s="436"/>
      <c r="CF115" s="436"/>
      <c r="CG115" s="436"/>
      <c r="CH115" s="436"/>
      <c r="CI115" s="436"/>
      <c r="CJ115" s="436"/>
      <c r="CK115" s="436"/>
      <c r="CL115" s="436"/>
      <c r="CM115" s="436"/>
      <c r="CN115" s="436"/>
      <c r="CO115" s="436"/>
      <c r="CP115" s="436"/>
      <c r="CQ115" s="436"/>
      <c r="CR115" s="436"/>
      <c r="CS115" s="436"/>
      <c r="CT115" s="436"/>
      <c r="CU115" s="436"/>
      <c r="CV115" s="436"/>
      <c r="CW115" s="436"/>
      <c r="CX115" s="436"/>
      <c r="CY115" s="436"/>
      <c r="CZ115" s="436"/>
      <c r="DA115" s="436"/>
      <c r="DB115" s="436"/>
      <c r="DC115" s="436"/>
      <c r="DD115" s="436"/>
      <c r="DE115" s="436"/>
      <c r="DF115" s="436"/>
      <c r="DK115" s="436"/>
      <c r="DL115" s="436"/>
      <c r="DM115" s="436"/>
      <c r="DN115" s="436"/>
      <c r="DO115" s="436"/>
      <c r="DP115" s="436"/>
    </row>
    <row r="116" spans="2:120" ht="15">
      <c r="B116" s="432"/>
      <c r="D116" s="432"/>
      <c r="E116" s="433"/>
      <c r="F116" s="434"/>
      <c r="G116" s="432"/>
      <c r="H116" s="435"/>
      <c r="I116" s="435"/>
      <c r="J116" s="435"/>
      <c r="K116" s="435"/>
      <c r="L116" s="435"/>
      <c r="M116" s="435"/>
      <c r="N116" s="435"/>
      <c r="O116" s="436"/>
      <c r="P116" s="436"/>
      <c r="Q116" s="436"/>
      <c r="R116" s="436"/>
      <c r="S116" s="436"/>
      <c r="T116" s="436"/>
      <c r="U116" s="436"/>
      <c r="V116" s="436"/>
      <c r="W116" s="436"/>
      <c r="X116" s="436"/>
      <c r="Y116" s="436"/>
      <c r="Z116" s="436"/>
      <c r="AA116" s="436"/>
      <c r="AB116" s="436"/>
      <c r="AC116" s="436"/>
      <c r="AD116" s="436"/>
      <c r="AE116" s="436"/>
      <c r="AF116" s="436"/>
      <c r="AG116" s="436"/>
      <c r="AH116" s="436"/>
      <c r="AI116" s="436"/>
      <c r="AJ116" s="436"/>
      <c r="AK116" s="436"/>
      <c r="AL116" s="436"/>
      <c r="AM116" s="436"/>
      <c r="AN116" s="436"/>
      <c r="AO116" s="436"/>
      <c r="AP116" s="436"/>
      <c r="AQ116" s="436"/>
      <c r="AR116" s="436"/>
      <c r="AS116" s="436"/>
      <c r="AT116" s="436"/>
      <c r="AU116" s="530"/>
      <c r="AV116" s="530"/>
      <c r="AW116" s="530"/>
      <c r="AX116" s="436"/>
      <c r="AY116" s="436"/>
      <c r="AZ116" s="436"/>
      <c r="BA116" s="435"/>
      <c r="BB116" s="435"/>
      <c r="BC116" s="435"/>
      <c r="BD116" s="435"/>
      <c r="BE116" s="435"/>
      <c r="BF116" s="435"/>
      <c r="BG116" s="435"/>
      <c r="BH116" s="435"/>
      <c r="BI116" s="435"/>
      <c r="BJ116" s="437"/>
      <c r="BK116" s="437"/>
      <c r="BL116" s="438"/>
      <c r="BM116" s="438"/>
      <c r="BN116" s="438"/>
      <c r="BO116" s="438"/>
      <c r="BP116" s="437"/>
      <c r="BQ116" s="438"/>
      <c r="BR116" s="438"/>
      <c r="BS116" s="438"/>
      <c r="BT116" s="439"/>
      <c r="BU116" s="440"/>
      <c r="BV116" s="440"/>
      <c r="BW116" s="440"/>
      <c r="BX116" s="435"/>
      <c r="BY116" s="440"/>
      <c r="BZ116" s="441"/>
      <c r="CA116" s="441"/>
      <c r="CB116" s="441"/>
      <c r="CC116" s="441"/>
      <c r="CD116" s="441"/>
      <c r="CE116" s="436"/>
      <c r="CF116" s="436"/>
      <c r="CG116" s="436"/>
      <c r="CH116" s="436"/>
      <c r="CI116" s="436"/>
      <c r="CJ116" s="436"/>
      <c r="CK116" s="436"/>
      <c r="CL116" s="436"/>
      <c r="CM116" s="436"/>
      <c r="CN116" s="436"/>
      <c r="CO116" s="436"/>
      <c r="CP116" s="436"/>
      <c r="CQ116" s="436"/>
      <c r="CR116" s="436"/>
      <c r="CS116" s="436"/>
      <c r="CT116" s="436"/>
      <c r="CU116" s="436"/>
      <c r="CV116" s="436"/>
      <c r="CW116" s="436"/>
      <c r="CX116" s="436"/>
      <c r="CY116" s="436"/>
      <c r="CZ116" s="436"/>
      <c r="DA116" s="436"/>
      <c r="DB116" s="436"/>
      <c r="DC116" s="436"/>
      <c r="DD116" s="436"/>
      <c r="DE116" s="436"/>
      <c r="DF116" s="436"/>
      <c r="DK116" s="436"/>
      <c r="DL116" s="436"/>
      <c r="DM116" s="436"/>
      <c r="DN116" s="436"/>
      <c r="DO116" s="436"/>
      <c r="DP116" s="436"/>
    </row>
    <row r="117" spans="2:120" ht="15">
      <c r="B117" s="432"/>
      <c r="D117" s="432"/>
      <c r="E117" s="433"/>
      <c r="F117" s="434"/>
      <c r="G117" s="432"/>
      <c r="H117" s="435"/>
      <c r="I117" s="435"/>
      <c r="J117" s="435"/>
      <c r="K117" s="435"/>
      <c r="L117" s="435"/>
      <c r="M117" s="435"/>
      <c r="N117" s="435"/>
      <c r="O117" s="436"/>
      <c r="P117" s="436"/>
      <c r="Q117" s="436"/>
      <c r="R117" s="436"/>
      <c r="S117" s="436"/>
      <c r="T117" s="436"/>
      <c r="U117" s="436"/>
      <c r="V117" s="436"/>
      <c r="W117" s="436"/>
      <c r="X117" s="436"/>
      <c r="Y117" s="436"/>
      <c r="Z117" s="436"/>
      <c r="AA117" s="436"/>
      <c r="AB117" s="436"/>
      <c r="AC117" s="436"/>
      <c r="AD117" s="436"/>
      <c r="AE117" s="436"/>
      <c r="AF117" s="436"/>
      <c r="AG117" s="436"/>
      <c r="AH117" s="436"/>
      <c r="AI117" s="436"/>
      <c r="AJ117" s="436"/>
      <c r="AK117" s="436"/>
      <c r="AL117" s="436"/>
      <c r="AM117" s="436"/>
      <c r="AN117" s="436"/>
      <c r="AO117" s="436"/>
      <c r="AP117" s="436"/>
      <c r="AQ117" s="436"/>
      <c r="AR117" s="436"/>
      <c r="AS117" s="436"/>
      <c r="AT117" s="436"/>
      <c r="AU117" s="530"/>
      <c r="AV117" s="530"/>
      <c r="AW117" s="530"/>
      <c r="AX117" s="436"/>
      <c r="AY117" s="436"/>
      <c r="AZ117" s="436"/>
      <c r="BA117" s="435"/>
      <c r="BB117" s="435"/>
      <c r="BC117" s="435"/>
      <c r="BD117" s="435"/>
      <c r="BE117" s="435"/>
      <c r="BF117" s="435"/>
      <c r="BG117" s="435"/>
      <c r="BH117" s="435"/>
      <c r="BI117" s="435"/>
      <c r="BJ117" s="437"/>
      <c r="BK117" s="437"/>
      <c r="BL117" s="438"/>
      <c r="BM117" s="438"/>
      <c r="BN117" s="438"/>
      <c r="BO117" s="438"/>
      <c r="BP117" s="437"/>
      <c r="BQ117" s="438"/>
      <c r="BR117" s="438"/>
      <c r="BS117" s="438"/>
      <c r="BT117" s="439"/>
      <c r="BU117" s="440"/>
      <c r="BV117" s="440"/>
      <c r="BW117" s="440"/>
      <c r="BX117" s="435"/>
      <c r="BY117" s="440"/>
      <c r="BZ117" s="441"/>
      <c r="CA117" s="441"/>
      <c r="CB117" s="441"/>
      <c r="CC117" s="441"/>
      <c r="CD117" s="441"/>
      <c r="CE117" s="436"/>
      <c r="CF117" s="436"/>
      <c r="CG117" s="436"/>
      <c r="CH117" s="436"/>
      <c r="CI117" s="436"/>
      <c r="CJ117" s="436"/>
      <c r="CK117" s="436"/>
      <c r="CL117" s="436"/>
      <c r="CM117" s="436"/>
      <c r="CN117" s="436"/>
      <c r="CO117" s="436"/>
      <c r="CP117" s="436"/>
      <c r="CQ117" s="436"/>
      <c r="CR117" s="436"/>
      <c r="CS117" s="436"/>
      <c r="CT117" s="436"/>
      <c r="CU117" s="436"/>
      <c r="CV117" s="436"/>
      <c r="CW117" s="436"/>
      <c r="CX117" s="436"/>
      <c r="CY117" s="436"/>
      <c r="CZ117" s="436"/>
      <c r="DA117" s="436"/>
      <c r="DB117" s="436"/>
      <c r="DC117" s="436"/>
      <c r="DD117" s="436"/>
      <c r="DE117" s="436"/>
      <c r="DF117" s="436"/>
      <c r="DK117" s="436"/>
      <c r="DL117" s="436"/>
      <c r="DM117" s="436"/>
      <c r="DN117" s="436"/>
      <c r="DO117" s="436"/>
      <c r="DP117" s="436"/>
    </row>
    <row r="118" spans="2:120" ht="15">
      <c r="B118" s="432"/>
      <c r="D118" s="432"/>
      <c r="E118" s="433"/>
      <c r="F118" s="434"/>
      <c r="G118" s="432"/>
      <c r="H118" s="435"/>
      <c r="I118" s="435"/>
      <c r="J118" s="435"/>
      <c r="K118" s="435"/>
      <c r="L118" s="435"/>
      <c r="M118" s="435"/>
      <c r="N118" s="435"/>
      <c r="O118" s="436"/>
      <c r="P118" s="436"/>
      <c r="Q118" s="436"/>
      <c r="R118" s="436"/>
      <c r="S118" s="436"/>
      <c r="T118" s="436"/>
      <c r="U118" s="436"/>
      <c r="V118" s="436"/>
      <c r="W118" s="436"/>
      <c r="X118" s="436"/>
      <c r="Y118" s="436"/>
      <c r="Z118" s="436"/>
      <c r="AA118" s="436"/>
      <c r="AB118" s="436"/>
      <c r="AC118" s="436"/>
      <c r="AD118" s="436"/>
      <c r="AE118" s="436"/>
      <c r="AF118" s="436"/>
      <c r="AG118" s="436"/>
      <c r="AH118" s="436"/>
      <c r="AI118" s="436"/>
      <c r="AJ118" s="436"/>
      <c r="AK118" s="436"/>
      <c r="AL118" s="436"/>
      <c r="AM118" s="436"/>
      <c r="AN118" s="436"/>
      <c r="AO118" s="436"/>
      <c r="AP118" s="436"/>
      <c r="AQ118" s="436"/>
      <c r="AR118" s="436"/>
      <c r="AS118" s="436"/>
      <c r="AT118" s="436"/>
      <c r="AU118" s="530"/>
      <c r="AV118" s="530"/>
      <c r="AW118" s="530"/>
      <c r="AX118" s="436"/>
      <c r="AY118" s="436"/>
      <c r="AZ118" s="436"/>
      <c r="BA118" s="435"/>
      <c r="BB118" s="435"/>
      <c r="BC118" s="435"/>
      <c r="BD118" s="435"/>
      <c r="BE118" s="435"/>
      <c r="BF118" s="435"/>
      <c r="BG118" s="435"/>
      <c r="BH118" s="435"/>
      <c r="BI118" s="435"/>
      <c r="BJ118" s="437"/>
      <c r="BK118" s="437"/>
      <c r="BL118" s="438"/>
      <c r="BM118" s="438"/>
      <c r="BN118" s="438"/>
      <c r="BO118" s="438"/>
      <c r="BP118" s="437"/>
      <c r="BQ118" s="438"/>
      <c r="BR118" s="438"/>
      <c r="BS118" s="438"/>
      <c r="BT118" s="439"/>
      <c r="BU118" s="440"/>
      <c r="BV118" s="440"/>
      <c r="BW118" s="440"/>
      <c r="BX118" s="435"/>
      <c r="BY118" s="440"/>
      <c r="BZ118" s="441"/>
      <c r="CA118" s="441"/>
      <c r="CB118" s="441"/>
      <c r="CC118" s="441"/>
      <c r="CD118" s="441"/>
      <c r="CE118" s="436"/>
      <c r="CF118" s="436"/>
      <c r="CG118" s="436"/>
      <c r="CH118" s="436"/>
      <c r="CI118" s="436"/>
      <c r="CJ118" s="436"/>
      <c r="CK118" s="436"/>
      <c r="CL118" s="436"/>
      <c r="CM118" s="436"/>
      <c r="CN118" s="436"/>
      <c r="CO118" s="436"/>
      <c r="CP118" s="436"/>
      <c r="CQ118" s="436"/>
      <c r="CR118" s="436"/>
      <c r="CS118" s="436"/>
      <c r="CT118" s="436"/>
      <c r="CU118" s="436"/>
      <c r="CV118" s="436"/>
      <c r="CW118" s="436"/>
      <c r="CX118" s="436"/>
      <c r="CY118" s="436"/>
      <c r="CZ118" s="436"/>
      <c r="DA118" s="436"/>
      <c r="DB118" s="436"/>
      <c r="DC118" s="436"/>
      <c r="DD118" s="436"/>
      <c r="DE118" s="436"/>
      <c r="DF118" s="436"/>
      <c r="DK118" s="436"/>
      <c r="DL118" s="436"/>
      <c r="DM118" s="436"/>
      <c r="DN118" s="436"/>
      <c r="DO118" s="436"/>
      <c r="DP118" s="436"/>
    </row>
    <row r="119" spans="2:120" ht="15">
      <c r="B119" s="432"/>
      <c r="D119" s="432"/>
      <c r="E119" s="433"/>
      <c r="F119" s="434"/>
      <c r="G119" s="432"/>
      <c r="H119" s="435"/>
      <c r="I119" s="435"/>
      <c r="J119" s="435"/>
      <c r="K119" s="435"/>
      <c r="L119" s="435"/>
      <c r="M119" s="435"/>
      <c r="N119" s="435"/>
      <c r="O119" s="436"/>
      <c r="P119" s="436"/>
      <c r="Q119" s="436"/>
      <c r="R119" s="436"/>
      <c r="S119" s="436"/>
      <c r="T119" s="436"/>
      <c r="U119" s="436"/>
      <c r="V119" s="436"/>
      <c r="W119" s="436"/>
      <c r="X119" s="436"/>
      <c r="Y119" s="436"/>
      <c r="Z119" s="436"/>
      <c r="AA119" s="436"/>
      <c r="AB119" s="436"/>
      <c r="AC119" s="436"/>
      <c r="AD119" s="436"/>
      <c r="AE119" s="436"/>
      <c r="AF119" s="436"/>
      <c r="AG119" s="436"/>
      <c r="AH119" s="436"/>
      <c r="AI119" s="436"/>
      <c r="AJ119" s="436"/>
      <c r="AK119" s="436"/>
      <c r="AL119" s="436"/>
      <c r="AM119" s="436"/>
      <c r="AN119" s="436"/>
      <c r="AO119" s="436"/>
      <c r="AP119" s="436"/>
      <c r="AQ119" s="436"/>
      <c r="AR119" s="436"/>
      <c r="AS119" s="436"/>
      <c r="AT119" s="436"/>
      <c r="AU119" s="530"/>
      <c r="AV119" s="530"/>
      <c r="AW119" s="530"/>
      <c r="AX119" s="436"/>
      <c r="AY119" s="436"/>
      <c r="AZ119" s="436"/>
      <c r="BA119" s="435"/>
      <c r="BB119" s="435"/>
      <c r="BC119" s="435"/>
      <c r="BD119" s="435"/>
      <c r="BE119" s="435"/>
      <c r="BF119" s="435"/>
      <c r="BG119" s="435"/>
      <c r="BH119" s="435"/>
      <c r="BI119" s="435"/>
      <c r="BJ119" s="437"/>
      <c r="BK119" s="437"/>
      <c r="BL119" s="438"/>
      <c r="BM119" s="438"/>
      <c r="BN119" s="438"/>
      <c r="BO119" s="438"/>
      <c r="BP119" s="437"/>
      <c r="BQ119" s="438"/>
      <c r="BR119" s="438"/>
      <c r="BS119" s="438"/>
      <c r="BT119" s="439"/>
      <c r="BU119" s="440"/>
      <c r="BV119" s="440"/>
      <c r="BW119" s="440"/>
      <c r="BX119" s="435"/>
      <c r="BY119" s="440"/>
      <c r="BZ119" s="441"/>
      <c r="CA119" s="441"/>
      <c r="CB119" s="441"/>
      <c r="CC119" s="441"/>
      <c r="CD119" s="441"/>
      <c r="CE119" s="436"/>
      <c r="CF119" s="436"/>
      <c r="CG119" s="436"/>
      <c r="CH119" s="436"/>
      <c r="CI119" s="436"/>
      <c r="CJ119" s="436"/>
      <c r="CK119" s="436"/>
      <c r="CL119" s="436"/>
      <c r="CM119" s="436"/>
      <c r="CN119" s="436"/>
      <c r="CO119" s="436"/>
      <c r="CP119" s="436"/>
      <c r="CQ119" s="436"/>
      <c r="CR119" s="436"/>
      <c r="CS119" s="436"/>
      <c r="CT119" s="436"/>
      <c r="CU119" s="436"/>
      <c r="CV119" s="436"/>
      <c r="CW119" s="436"/>
      <c r="CX119" s="436"/>
      <c r="CY119" s="436"/>
      <c r="CZ119" s="436"/>
      <c r="DA119" s="436"/>
      <c r="DB119" s="436"/>
      <c r="DC119" s="436"/>
      <c r="DD119" s="436"/>
      <c r="DE119" s="436"/>
      <c r="DF119" s="436"/>
      <c r="DK119" s="436"/>
      <c r="DL119" s="436"/>
      <c r="DM119" s="436"/>
      <c r="DN119" s="436"/>
      <c r="DO119" s="436"/>
      <c r="DP119" s="436"/>
    </row>
    <row r="120" spans="2:120" ht="15">
      <c r="B120" s="432"/>
      <c r="D120" s="432"/>
      <c r="E120" s="433"/>
      <c r="F120" s="434"/>
      <c r="G120" s="432"/>
      <c r="H120" s="435"/>
      <c r="I120" s="435"/>
      <c r="J120" s="435"/>
      <c r="K120" s="435"/>
      <c r="L120" s="435"/>
      <c r="M120" s="435"/>
      <c r="N120" s="435"/>
      <c r="O120" s="436"/>
      <c r="P120" s="436"/>
      <c r="Q120" s="436"/>
      <c r="R120" s="436"/>
      <c r="S120" s="436"/>
      <c r="T120" s="436"/>
      <c r="U120" s="436"/>
      <c r="V120" s="436"/>
      <c r="W120" s="436"/>
      <c r="X120" s="436"/>
      <c r="Y120" s="436"/>
      <c r="Z120" s="436"/>
      <c r="AA120" s="436"/>
      <c r="AB120" s="436"/>
      <c r="AC120" s="436"/>
      <c r="AD120" s="436"/>
      <c r="AE120" s="436"/>
      <c r="AF120" s="436"/>
      <c r="AG120" s="436"/>
      <c r="AH120" s="436"/>
      <c r="AI120" s="436"/>
      <c r="AJ120" s="436"/>
      <c r="AK120" s="436"/>
      <c r="AL120" s="436"/>
      <c r="AM120" s="436"/>
      <c r="AN120" s="436"/>
      <c r="AO120" s="436"/>
      <c r="AP120" s="436"/>
      <c r="AQ120" s="436"/>
      <c r="AR120" s="436"/>
      <c r="AS120" s="436"/>
      <c r="AT120" s="436"/>
      <c r="AU120" s="530"/>
      <c r="AV120" s="530"/>
      <c r="AW120" s="530"/>
      <c r="AX120" s="436"/>
      <c r="AY120" s="436"/>
      <c r="AZ120" s="436"/>
      <c r="BA120" s="435"/>
      <c r="BB120" s="435"/>
      <c r="BC120" s="435"/>
      <c r="BD120" s="435"/>
      <c r="BE120" s="435"/>
      <c r="BF120" s="435"/>
      <c r="BG120" s="435"/>
      <c r="BH120" s="435"/>
      <c r="BI120" s="435"/>
      <c r="BJ120" s="437"/>
      <c r="BK120" s="437"/>
      <c r="BL120" s="438"/>
      <c r="BM120" s="438"/>
      <c r="BN120" s="438"/>
      <c r="BO120" s="438"/>
      <c r="BP120" s="437"/>
      <c r="BQ120" s="438"/>
      <c r="BR120" s="438"/>
      <c r="BS120" s="438"/>
      <c r="BT120" s="439"/>
      <c r="BU120" s="440"/>
      <c r="BV120" s="440"/>
      <c r="BW120" s="440"/>
      <c r="BX120" s="435"/>
      <c r="BY120" s="440"/>
      <c r="BZ120" s="441"/>
      <c r="CA120" s="441"/>
      <c r="CB120" s="441"/>
      <c r="CC120" s="441"/>
      <c r="CD120" s="441"/>
      <c r="CE120" s="436"/>
      <c r="CF120" s="436"/>
      <c r="CG120" s="436"/>
      <c r="CH120" s="436"/>
      <c r="CI120" s="436"/>
      <c r="CJ120" s="436"/>
      <c r="CK120" s="436"/>
      <c r="CL120" s="436"/>
      <c r="CM120" s="436"/>
      <c r="CN120" s="436"/>
      <c r="CO120" s="436"/>
      <c r="CP120" s="436"/>
      <c r="CQ120" s="436"/>
      <c r="CR120" s="436"/>
      <c r="CS120" s="436"/>
      <c r="CT120" s="436"/>
      <c r="CU120" s="436"/>
      <c r="CV120" s="436"/>
      <c r="CW120" s="436"/>
      <c r="CX120" s="436"/>
      <c r="CY120" s="436"/>
      <c r="CZ120" s="436"/>
      <c r="DA120" s="436"/>
      <c r="DB120" s="436"/>
      <c r="DC120" s="436"/>
      <c r="DD120" s="436"/>
      <c r="DE120" s="436"/>
      <c r="DF120" s="436"/>
      <c r="DK120" s="436"/>
      <c r="DL120" s="436"/>
      <c r="DM120" s="436"/>
      <c r="DN120" s="436"/>
      <c r="DO120" s="436"/>
      <c r="DP120" s="436"/>
    </row>
    <row r="121" spans="2:120" ht="15">
      <c r="B121" s="432"/>
      <c r="D121" s="432"/>
      <c r="E121" s="433"/>
      <c r="F121" s="434"/>
      <c r="G121" s="432"/>
      <c r="H121" s="435"/>
      <c r="I121" s="435"/>
      <c r="J121" s="435"/>
      <c r="K121" s="435"/>
      <c r="L121" s="435"/>
      <c r="M121" s="435"/>
      <c r="N121" s="435"/>
      <c r="O121" s="436"/>
      <c r="P121" s="436"/>
      <c r="Q121" s="436"/>
      <c r="R121" s="436"/>
      <c r="S121" s="436"/>
      <c r="T121" s="436"/>
      <c r="U121" s="436"/>
      <c r="V121" s="436"/>
      <c r="W121" s="436"/>
      <c r="X121" s="436"/>
      <c r="Y121" s="436"/>
      <c r="Z121" s="436"/>
      <c r="AA121" s="436"/>
      <c r="AB121" s="436"/>
      <c r="AC121" s="436"/>
      <c r="AD121" s="436"/>
      <c r="AE121" s="436"/>
      <c r="AF121" s="436"/>
      <c r="AG121" s="436"/>
      <c r="AH121" s="436"/>
      <c r="AI121" s="436"/>
      <c r="AJ121" s="436"/>
      <c r="AK121" s="436"/>
      <c r="AL121" s="436"/>
      <c r="AM121" s="436"/>
      <c r="AN121" s="436"/>
      <c r="AO121" s="436"/>
      <c r="AP121" s="436"/>
      <c r="AQ121" s="436"/>
      <c r="AR121" s="436"/>
      <c r="AS121" s="436"/>
      <c r="AT121" s="436"/>
      <c r="AU121" s="530"/>
      <c r="AV121" s="530"/>
      <c r="AW121" s="530"/>
      <c r="AX121" s="436"/>
      <c r="AY121" s="436"/>
      <c r="AZ121" s="436"/>
      <c r="BA121" s="435"/>
      <c r="BB121" s="435"/>
      <c r="BC121" s="435"/>
      <c r="BD121" s="435"/>
      <c r="BE121" s="435"/>
      <c r="BF121" s="435"/>
      <c r="BG121" s="435"/>
      <c r="BH121" s="435"/>
      <c r="BI121" s="435"/>
      <c r="BJ121" s="437"/>
      <c r="BK121" s="437"/>
      <c r="BL121" s="438"/>
      <c r="BM121" s="438"/>
      <c r="BN121" s="438"/>
      <c r="BO121" s="438"/>
      <c r="BP121" s="437"/>
      <c r="BQ121" s="438"/>
      <c r="BR121" s="438"/>
      <c r="BS121" s="438"/>
      <c r="BT121" s="439"/>
      <c r="BU121" s="440"/>
      <c r="BV121" s="440"/>
      <c r="BW121" s="440"/>
      <c r="BX121" s="435"/>
      <c r="BY121" s="440"/>
      <c r="BZ121" s="441"/>
      <c r="CA121" s="441"/>
      <c r="CB121" s="441"/>
      <c r="CC121" s="441"/>
      <c r="CD121" s="441"/>
      <c r="CE121" s="436"/>
      <c r="CF121" s="436"/>
      <c r="CG121" s="436"/>
      <c r="CH121" s="436"/>
      <c r="CI121" s="436"/>
      <c r="CJ121" s="436"/>
      <c r="CK121" s="436"/>
      <c r="CL121" s="436"/>
      <c r="CM121" s="436"/>
      <c r="CN121" s="436"/>
      <c r="CO121" s="436"/>
      <c r="CP121" s="436"/>
      <c r="CQ121" s="436"/>
      <c r="CR121" s="436"/>
      <c r="CS121" s="436"/>
      <c r="CT121" s="436"/>
      <c r="CU121" s="436"/>
      <c r="CV121" s="436"/>
      <c r="CW121" s="436"/>
      <c r="CX121" s="436"/>
      <c r="CY121" s="436"/>
      <c r="CZ121" s="436"/>
      <c r="DA121" s="436"/>
      <c r="DB121" s="436"/>
      <c r="DC121" s="436"/>
      <c r="DD121" s="436"/>
      <c r="DE121" s="436"/>
      <c r="DF121" s="436"/>
      <c r="DK121" s="436"/>
      <c r="DL121" s="436"/>
      <c r="DM121" s="436"/>
      <c r="DN121" s="436"/>
      <c r="DO121" s="436"/>
      <c r="DP121" s="436"/>
    </row>
    <row r="122" spans="2:120" ht="15">
      <c r="B122" s="432"/>
      <c r="D122" s="432"/>
      <c r="E122" s="433"/>
      <c r="F122" s="434"/>
      <c r="G122" s="432"/>
      <c r="H122" s="435"/>
      <c r="I122" s="435"/>
      <c r="J122" s="435"/>
      <c r="K122" s="435"/>
      <c r="L122" s="435"/>
      <c r="M122" s="435"/>
      <c r="N122" s="435"/>
      <c r="O122" s="436"/>
      <c r="P122" s="436"/>
      <c r="Q122" s="436"/>
      <c r="R122" s="436"/>
      <c r="S122" s="436"/>
      <c r="T122" s="436"/>
      <c r="U122" s="436"/>
      <c r="V122" s="436"/>
      <c r="W122" s="436"/>
      <c r="X122" s="436"/>
      <c r="Y122" s="436"/>
      <c r="Z122" s="436"/>
      <c r="AA122" s="436"/>
      <c r="AB122" s="436"/>
      <c r="AC122" s="436"/>
      <c r="AD122" s="436"/>
      <c r="AE122" s="436"/>
      <c r="AF122" s="436"/>
      <c r="AG122" s="436"/>
      <c r="AH122" s="436"/>
      <c r="AI122" s="436"/>
      <c r="AJ122" s="436"/>
      <c r="AK122" s="436"/>
      <c r="AL122" s="436"/>
      <c r="AM122" s="436"/>
      <c r="AN122" s="436"/>
      <c r="AO122" s="436"/>
      <c r="AP122" s="436"/>
      <c r="AQ122" s="436"/>
      <c r="AR122" s="436"/>
      <c r="AS122" s="436"/>
      <c r="AT122" s="436"/>
      <c r="AU122" s="530"/>
      <c r="AV122" s="530"/>
      <c r="AW122" s="530"/>
      <c r="AX122" s="436"/>
      <c r="AY122" s="436"/>
      <c r="AZ122" s="436"/>
      <c r="BA122" s="435"/>
      <c r="BB122" s="435"/>
      <c r="BC122" s="435"/>
      <c r="BD122" s="435"/>
      <c r="BE122" s="435"/>
      <c r="BF122" s="435"/>
      <c r="BG122" s="435"/>
      <c r="BH122" s="435"/>
      <c r="BI122" s="435"/>
      <c r="BJ122" s="437"/>
      <c r="BK122" s="437"/>
      <c r="BL122" s="438"/>
      <c r="BM122" s="438"/>
      <c r="BN122" s="438"/>
      <c r="BO122" s="438"/>
      <c r="BP122" s="437"/>
      <c r="BQ122" s="438"/>
      <c r="BR122" s="438"/>
      <c r="BS122" s="438"/>
      <c r="BT122" s="439"/>
      <c r="BU122" s="440"/>
      <c r="BV122" s="440"/>
      <c r="BW122" s="440"/>
      <c r="BX122" s="435"/>
      <c r="BY122" s="440"/>
      <c r="BZ122" s="441"/>
      <c r="CA122" s="441"/>
      <c r="CB122" s="441"/>
      <c r="CC122" s="441"/>
      <c r="CD122" s="441"/>
      <c r="CE122" s="436"/>
      <c r="CF122" s="436"/>
      <c r="CG122" s="436"/>
      <c r="CH122" s="436"/>
      <c r="CI122" s="436"/>
      <c r="CJ122" s="436"/>
      <c r="CK122" s="436"/>
      <c r="CL122" s="436"/>
      <c r="CM122" s="436"/>
      <c r="CN122" s="436"/>
      <c r="CO122" s="436"/>
      <c r="CP122" s="436"/>
      <c r="CQ122" s="436"/>
      <c r="CR122" s="436"/>
      <c r="CS122" s="436"/>
      <c r="CT122" s="436"/>
      <c r="CU122" s="436"/>
      <c r="CV122" s="436"/>
      <c r="CW122" s="436"/>
      <c r="CX122" s="436"/>
      <c r="CY122" s="436"/>
      <c r="CZ122" s="436"/>
      <c r="DA122" s="436"/>
      <c r="DB122" s="436"/>
      <c r="DC122" s="436"/>
      <c r="DD122" s="436"/>
      <c r="DE122" s="436"/>
      <c r="DF122" s="436"/>
      <c r="DK122" s="436"/>
      <c r="DL122" s="436"/>
      <c r="DM122" s="436"/>
      <c r="DN122" s="436"/>
      <c r="DO122" s="436"/>
      <c r="DP122" s="436"/>
    </row>
    <row r="123" spans="2:120" ht="15">
      <c r="B123" s="432"/>
      <c r="D123" s="432"/>
      <c r="E123" s="433"/>
      <c r="F123" s="434"/>
      <c r="G123" s="432"/>
      <c r="H123" s="435"/>
      <c r="I123" s="435"/>
      <c r="J123" s="435"/>
      <c r="K123" s="435"/>
      <c r="L123" s="435"/>
      <c r="M123" s="435"/>
      <c r="N123" s="435"/>
      <c r="O123" s="436"/>
      <c r="P123" s="436"/>
      <c r="Q123" s="436"/>
      <c r="R123" s="436"/>
      <c r="S123" s="436"/>
      <c r="T123" s="436"/>
      <c r="U123" s="436"/>
      <c r="V123" s="436"/>
      <c r="W123" s="436"/>
      <c r="X123" s="436"/>
      <c r="Y123" s="436"/>
      <c r="Z123" s="436"/>
      <c r="AA123" s="436"/>
      <c r="AB123" s="436"/>
      <c r="AC123" s="436"/>
      <c r="AD123" s="436"/>
      <c r="AE123" s="436"/>
      <c r="AF123" s="436"/>
      <c r="AG123" s="436"/>
      <c r="AH123" s="436"/>
      <c r="AI123" s="436"/>
      <c r="AJ123" s="436"/>
      <c r="AK123" s="436"/>
      <c r="AL123" s="436"/>
      <c r="AM123" s="436"/>
      <c r="AN123" s="436"/>
      <c r="AO123" s="436"/>
      <c r="AP123" s="436"/>
      <c r="AQ123" s="436"/>
      <c r="AR123" s="436"/>
      <c r="AS123" s="436"/>
      <c r="AT123" s="436"/>
      <c r="AU123" s="530"/>
      <c r="AV123" s="530"/>
      <c r="AW123" s="530"/>
      <c r="AX123" s="436"/>
      <c r="AY123" s="436"/>
      <c r="AZ123" s="436"/>
      <c r="BA123" s="435"/>
      <c r="BB123" s="435"/>
      <c r="BC123" s="435"/>
      <c r="BD123" s="435"/>
      <c r="BE123" s="435"/>
      <c r="BF123" s="435"/>
      <c r="BG123" s="435"/>
      <c r="BH123" s="435"/>
      <c r="BI123" s="435"/>
      <c r="BJ123" s="437"/>
      <c r="BK123" s="437"/>
      <c r="BL123" s="438"/>
      <c r="BM123" s="438"/>
      <c r="BN123" s="438"/>
      <c r="BO123" s="438"/>
      <c r="BP123" s="437"/>
      <c r="BQ123" s="438"/>
      <c r="BR123" s="438"/>
      <c r="BS123" s="438"/>
      <c r="BT123" s="439"/>
      <c r="BU123" s="440"/>
      <c r="BV123" s="440"/>
      <c r="BW123" s="440"/>
      <c r="BX123" s="435"/>
      <c r="BY123" s="440"/>
      <c r="BZ123" s="441"/>
      <c r="CA123" s="441"/>
      <c r="CB123" s="441"/>
      <c r="CC123" s="441"/>
      <c r="CD123" s="441"/>
      <c r="CE123" s="436"/>
      <c r="CF123" s="436"/>
      <c r="CG123" s="436"/>
      <c r="CH123" s="436"/>
      <c r="CI123" s="436"/>
      <c r="CJ123" s="436"/>
      <c r="CK123" s="436"/>
      <c r="CL123" s="436"/>
      <c r="CM123" s="436"/>
      <c r="CN123" s="436"/>
      <c r="CO123" s="436"/>
      <c r="CP123" s="436"/>
      <c r="CQ123" s="436"/>
      <c r="CR123" s="436"/>
      <c r="CS123" s="436"/>
      <c r="CT123" s="436"/>
      <c r="CU123" s="436"/>
      <c r="CV123" s="436"/>
      <c r="CW123" s="436"/>
      <c r="CX123" s="436"/>
      <c r="CY123" s="436"/>
      <c r="CZ123" s="436"/>
      <c r="DA123" s="436"/>
      <c r="DB123" s="436"/>
      <c r="DC123" s="436"/>
      <c r="DD123" s="436"/>
      <c r="DE123" s="436"/>
      <c r="DF123" s="436"/>
      <c r="DK123" s="436"/>
      <c r="DL123" s="436"/>
      <c r="DM123" s="436"/>
      <c r="DN123" s="436"/>
      <c r="DO123" s="436"/>
      <c r="DP123" s="436"/>
    </row>
    <row r="124" spans="2:120" ht="15">
      <c r="B124" s="432"/>
      <c r="D124" s="432"/>
      <c r="E124" s="433"/>
      <c r="F124" s="434"/>
      <c r="G124" s="432"/>
      <c r="H124" s="435"/>
      <c r="I124" s="435"/>
      <c r="J124" s="435"/>
      <c r="K124" s="446"/>
      <c r="L124" s="446"/>
      <c r="M124" s="446"/>
      <c r="N124" s="446"/>
      <c r="O124" s="436"/>
      <c r="P124" s="436"/>
      <c r="Q124" s="436"/>
      <c r="R124" s="436"/>
      <c r="S124" s="436"/>
      <c r="T124" s="436"/>
      <c r="U124" s="436"/>
      <c r="V124" s="436"/>
      <c r="W124" s="436"/>
      <c r="X124" s="436"/>
      <c r="Y124" s="436"/>
      <c r="Z124" s="436"/>
      <c r="AA124" s="436"/>
      <c r="AB124" s="436"/>
      <c r="AC124" s="436"/>
      <c r="AD124" s="436"/>
      <c r="AE124" s="436"/>
      <c r="AF124" s="436"/>
      <c r="AG124" s="436"/>
      <c r="AH124" s="436"/>
      <c r="AI124" s="436"/>
      <c r="AJ124" s="436"/>
      <c r="AK124" s="436"/>
      <c r="AL124" s="436"/>
      <c r="AM124" s="436"/>
      <c r="AN124" s="436"/>
      <c r="AO124" s="436"/>
      <c r="AP124" s="436"/>
      <c r="AQ124" s="436"/>
      <c r="AR124" s="436"/>
      <c r="AS124" s="436"/>
      <c r="AT124" s="436"/>
      <c r="AU124" s="530"/>
      <c r="AV124" s="530"/>
      <c r="AW124" s="530"/>
      <c r="AX124" s="436"/>
      <c r="AY124" s="436"/>
      <c r="AZ124" s="436"/>
      <c r="BA124" s="435"/>
      <c r="BB124" s="435"/>
      <c r="BC124" s="435"/>
      <c r="BD124" s="435"/>
      <c r="BE124" s="435"/>
      <c r="BF124" s="435"/>
      <c r="BG124" s="435"/>
      <c r="BH124" s="435"/>
      <c r="BI124" s="435"/>
      <c r="BJ124" s="437"/>
      <c r="BK124" s="437"/>
      <c r="BL124" s="438"/>
      <c r="BM124" s="438"/>
      <c r="BN124" s="438"/>
      <c r="BO124" s="438"/>
      <c r="BP124" s="437"/>
      <c r="BQ124" s="438"/>
      <c r="BR124" s="438"/>
      <c r="BS124" s="438"/>
      <c r="BT124" s="439"/>
      <c r="BU124" s="440"/>
      <c r="BV124" s="440"/>
      <c r="BW124" s="440"/>
      <c r="BX124" s="435"/>
      <c r="BY124" s="440"/>
      <c r="BZ124" s="441"/>
      <c r="CA124" s="441"/>
      <c r="CB124" s="441"/>
      <c r="CC124" s="441"/>
      <c r="CD124" s="441"/>
      <c r="CE124" s="436"/>
      <c r="CF124" s="436"/>
      <c r="CG124" s="436"/>
      <c r="CH124" s="436"/>
      <c r="CI124" s="436"/>
      <c r="CJ124" s="436"/>
      <c r="CK124" s="436"/>
      <c r="CL124" s="436"/>
      <c r="CM124" s="436"/>
      <c r="CN124" s="436"/>
      <c r="CO124" s="436"/>
      <c r="CP124" s="436"/>
      <c r="CQ124" s="436"/>
      <c r="CR124" s="436"/>
      <c r="CS124" s="436"/>
      <c r="CT124" s="436"/>
      <c r="CU124" s="436"/>
      <c r="CV124" s="436"/>
      <c r="CW124" s="436"/>
      <c r="CX124" s="436"/>
      <c r="CY124" s="436"/>
      <c r="CZ124" s="436"/>
      <c r="DA124" s="436"/>
      <c r="DB124" s="436"/>
      <c r="DC124" s="436"/>
      <c r="DD124" s="436"/>
      <c r="DE124" s="436"/>
      <c r="DF124" s="436"/>
      <c r="DK124" s="436"/>
      <c r="DL124" s="436"/>
      <c r="DM124" s="436"/>
      <c r="DN124" s="436"/>
      <c r="DO124" s="436"/>
      <c r="DP124" s="436"/>
    </row>
    <row r="125" spans="2:120" ht="15">
      <c r="B125" s="432"/>
      <c r="D125" s="432"/>
      <c r="E125" s="433"/>
      <c r="F125" s="434"/>
      <c r="G125" s="432"/>
      <c r="H125" s="435"/>
      <c r="I125" s="435"/>
      <c r="J125" s="435"/>
      <c r="K125" s="435"/>
      <c r="L125" s="435"/>
      <c r="M125" s="435"/>
      <c r="N125" s="435"/>
      <c r="O125" s="436"/>
      <c r="P125" s="436"/>
      <c r="Q125" s="436"/>
      <c r="R125" s="436"/>
      <c r="S125" s="436"/>
      <c r="T125" s="436"/>
      <c r="U125" s="436"/>
      <c r="V125" s="436"/>
      <c r="W125" s="436"/>
      <c r="X125" s="436"/>
      <c r="Y125" s="436"/>
      <c r="Z125" s="436"/>
      <c r="AA125" s="436"/>
      <c r="AB125" s="436"/>
      <c r="AC125" s="436"/>
      <c r="AD125" s="436"/>
      <c r="AE125" s="436"/>
      <c r="AF125" s="436"/>
      <c r="AG125" s="436"/>
      <c r="AH125" s="436"/>
      <c r="AI125" s="436"/>
      <c r="AJ125" s="436"/>
      <c r="AK125" s="436"/>
      <c r="AL125" s="436"/>
      <c r="AM125" s="436"/>
      <c r="AN125" s="436"/>
      <c r="AO125" s="436"/>
      <c r="AP125" s="436"/>
      <c r="AQ125" s="436"/>
      <c r="AR125" s="436"/>
      <c r="AS125" s="436"/>
      <c r="AT125" s="436"/>
      <c r="AU125" s="530"/>
      <c r="AV125" s="530"/>
      <c r="AW125" s="530"/>
      <c r="AX125" s="436"/>
      <c r="AY125" s="436"/>
      <c r="AZ125" s="436"/>
      <c r="BA125" s="435"/>
      <c r="BB125" s="435"/>
      <c r="BC125" s="435"/>
      <c r="BD125" s="435"/>
      <c r="BE125" s="435"/>
      <c r="BF125" s="435"/>
      <c r="BG125" s="435"/>
      <c r="BH125" s="435"/>
      <c r="BI125" s="435"/>
      <c r="BJ125" s="437"/>
      <c r="BK125" s="437"/>
      <c r="BL125" s="438"/>
      <c r="BM125" s="438"/>
      <c r="BN125" s="438"/>
      <c r="BO125" s="438"/>
      <c r="BP125" s="437"/>
      <c r="BQ125" s="438"/>
      <c r="BR125" s="438"/>
      <c r="BS125" s="438"/>
      <c r="BT125" s="439"/>
      <c r="BU125" s="440"/>
      <c r="BV125" s="440"/>
      <c r="BW125" s="440"/>
      <c r="BX125" s="435"/>
      <c r="BY125" s="440"/>
      <c r="BZ125" s="441"/>
      <c r="CA125" s="441"/>
      <c r="CB125" s="441"/>
      <c r="CC125" s="441"/>
      <c r="CD125" s="441"/>
      <c r="CE125" s="436"/>
      <c r="CF125" s="436"/>
      <c r="CG125" s="436"/>
      <c r="CH125" s="436"/>
      <c r="CI125" s="436"/>
      <c r="CJ125" s="436"/>
      <c r="CK125" s="436"/>
      <c r="CL125" s="436"/>
      <c r="CM125" s="436"/>
      <c r="CN125" s="436"/>
      <c r="CO125" s="436"/>
      <c r="CP125" s="436"/>
      <c r="CQ125" s="436"/>
      <c r="CR125" s="436"/>
      <c r="CS125" s="436"/>
      <c r="CT125" s="436"/>
      <c r="CU125" s="436"/>
      <c r="CV125" s="436"/>
      <c r="CW125" s="436"/>
      <c r="CX125" s="436"/>
      <c r="CY125" s="436"/>
      <c r="CZ125" s="436"/>
      <c r="DA125" s="436"/>
      <c r="DB125" s="436"/>
      <c r="DC125" s="436"/>
      <c r="DD125" s="436"/>
      <c r="DE125" s="436"/>
      <c r="DF125" s="436"/>
      <c r="DK125" s="436"/>
      <c r="DL125" s="436"/>
      <c r="DM125" s="436"/>
      <c r="DN125" s="436"/>
      <c r="DO125" s="436"/>
      <c r="DP125" s="436"/>
    </row>
    <row r="126" spans="2:120" ht="15">
      <c r="B126" s="432"/>
      <c r="D126" s="432"/>
      <c r="E126" s="433"/>
      <c r="F126" s="434"/>
      <c r="G126" s="432"/>
      <c r="H126" s="435"/>
      <c r="I126" s="435"/>
      <c r="J126" s="435"/>
      <c r="K126" s="435"/>
      <c r="L126" s="435"/>
      <c r="M126" s="435"/>
      <c r="N126" s="435"/>
      <c r="O126" s="436"/>
      <c r="P126" s="436"/>
      <c r="Q126" s="436"/>
      <c r="R126" s="436"/>
      <c r="S126" s="436"/>
      <c r="T126" s="436"/>
      <c r="U126" s="436"/>
      <c r="V126" s="436"/>
      <c r="W126" s="436"/>
      <c r="X126" s="436"/>
      <c r="Y126" s="436"/>
      <c r="Z126" s="436"/>
      <c r="AA126" s="436"/>
      <c r="AB126" s="436"/>
      <c r="AC126" s="436"/>
      <c r="AD126" s="436"/>
      <c r="AE126" s="436"/>
      <c r="AF126" s="436"/>
      <c r="AG126" s="436"/>
      <c r="AH126" s="436"/>
      <c r="AI126" s="436"/>
      <c r="AJ126" s="436"/>
      <c r="AK126" s="436"/>
      <c r="AL126" s="436"/>
      <c r="AM126" s="436"/>
      <c r="AN126" s="436"/>
      <c r="AO126" s="436"/>
      <c r="AP126" s="436"/>
      <c r="AQ126" s="436"/>
      <c r="AR126" s="436"/>
      <c r="AS126" s="436"/>
      <c r="AT126" s="436"/>
      <c r="AU126" s="530"/>
      <c r="AV126" s="530"/>
      <c r="AW126" s="530"/>
      <c r="AX126" s="436"/>
      <c r="AY126" s="436"/>
      <c r="AZ126" s="436"/>
      <c r="BA126" s="435"/>
      <c r="BB126" s="435"/>
      <c r="BC126" s="435"/>
      <c r="BD126" s="435"/>
      <c r="BE126" s="435"/>
      <c r="BF126" s="435"/>
      <c r="BG126" s="435"/>
      <c r="BH126" s="435"/>
      <c r="BI126" s="435"/>
      <c r="BJ126" s="437"/>
      <c r="BK126" s="437"/>
      <c r="BL126" s="438"/>
      <c r="BM126" s="438"/>
      <c r="BN126" s="438"/>
      <c r="BO126" s="438"/>
      <c r="BP126" s="437"/>
      <c r="BQ126" s="438"/>
      <c r="BR126" s="438"/>
      <c r="BS126" s="438"/>
      <c r="BT126" s="439"/>
      <c r="BU126" s="440"/>
      <c r="BV126" s="440"/>
      <c r="BW126" s="440"/>
      <c r="BX126" s="435"/>
      <c r="BY126" s="440"/>
      <c r="BZ126" s="441"/>
      <c r="CA126" s="441"/>
      <c r="CB126" s="441"/>
      <c r="CC126" s="441"/>
      <c r="CD126" s="441"/>
      <c r="CE126" s="436"/>
      <c r="CF126" s="436"/>
      <c r="CG126" s="436"/>
      <c r="CH126" s="436"/>
      <c r="CI126" s="436"/>
      <c r="CJ126" s="436"/>
      <c r="CK126" s="436"/>
      <c r="CL126" s="436"/>
      <c r="CM126" s="436"/>
      <c r="CN126" s="436"/>
      <c r="CO126" s="436"/>
      <c r="CP126" s="436"/>
      <c r="CQ126" s="436"/>
      <c r="CR126" s="436"/>
      <c r="CS126" s="436"/>
      <c r="CT126" s="436"/>
      <c r="CU126" s="436"/>
      <c r="CV126" s="436"/>
      <c r="CW126" s="436"/>
      <c r="CX126" s="436"/>
      <c r="CY126" s="436"/>
      <c r="CZ126" s="436"/>
      <c r="DA126" s="436"/>
      <c r="DB126" s="436"/>
      <c r="DC126" s="436"/>
      <c r="DD126" s="436"/>
      <c r="DE126" s="436"/>
      <c r="DF126" s="436"/>
      <c r="DK126" s="436"/>
      <c r="DL126" s="436"/>
      <c r="DM126" s="436"/>
      <c r="DN126" s="436"/>
      <c r="DO126" s="436"/>
      <c r="DP126" s="436"/>
    </row>
    <row r="127" spans="2:120" ht="15">
      <c r="B127" s="432"/>
      <c r="D127" s="432"/>
      <c r="E127" s="433"/>
      <c r="F127" s="434"/>
      <c r="G127" s="432"/>
      <c r="H127" s="435"/>
      <c r="I127" s="435"/>
      <c r="J127" s="435"/>
      <c r="K127" s="435"/>
      <c r="L127" s="435"/>
      <c r="M127" s="435"/>
      <c r="N127" s="435"/>
      <c r="O127" s="436"/>
      <c r="P127" s="436"/>
      <c r="Q127" s="436"/>
      <c r="R127" s="436"/>
      <c r="S127" s="436"/>
      <c r="T127" s="436"/>
      <c r="U127" s="436"/>
      <c r="V127" s="436"/>
      <c r="W127" s="436"/>
      <c r="X127" s="436"/>
      <c r="Y127" s="436"/>
      <c r="Z127" s="436"/>
      <c r="AA127" s="436"/>
      <c r="AB127" s="436"/>
      <c r="AC127" s="436"/>
      <c r="AD127" s="436"/>
      <c r="AE127" s="436"/>
      <c r="AF127" s="436"/>
      <c r="AG127" s="436"/>
      <c r="AH127" s="436"/>
      <c r="AI127" s="436"/>
      <c r="AJ127" s="436"/>
      <c r="AK127" s="436"/>
      <c r="AL127" s="436"/>
      <c r="AM127" s="436"/>
      <c r="AN127" s="436"/>
      <c r="AO127" s="436"/>
      <c r="AP127" s="436"/>
      <c r="AQ127" s="436"/>
      <c r="AR127" s="436"/>
      <c r="AS127" s="436"/>
      <c r="AT127" s="436"/>
      <c r="AU127" s="530"/>
      <c r="AV127" s="530"/>
      <c r="AW127" s="530"/>
      <c r="AX127" s="436"/>
      <c r="AY127" s="436"/>
      <c r="AZ127" s="436"/>
      <c r="BA127" s="435"/>
      <c r="BB127" s="435"/>
      <c r="BC127" s="435"/>
      <c r="BD127" s="435"/>
      <c r="BE127" s="435"/>
      <c r="BF127" s="435"/>
      <c r="BG127" s="435"/>
      <c r="BH127" s="435"/>
      <c r="BI127" s="435"/>
      <c r="BJ127" s="437"/>
      <c r="BK127" s="437"/>
      <c r="BL127" s="438"/>
      <c r="BM127" s="438"/>
      <c r="BN127" s="438"/>
      <c r="BO127" s="438"/>
      <c r="BP127" s="437"/>
      <c r="BQ127" s="438"/>
      <c r="BR127" s="438"/>
      <c r="BS127" s="438"/>
      <c r="BT127" s="439"/>
      <c r="BU127" s="440"/>
      <c r="BV127" s="440"/>
      <c r="BW127" s="440"/>
      <c r="BX127" s="440"/>
      <c r="BY127" s="440"/>
      <c r="BZ127" s="441"/>
      <c r="CA127" s="441"/>
      <c r="CB127" s="441"/>
      <c r="CC127" s="441"/>
      <c r="CD127" s="441"/>
      <c r="CE127" s="436"/>
      <c r="CF127" s="436"/>
      <c r="CG127" s="436"/>
      <c r="CH127" s="436"/>
      <c r="CI127" s="436"/>
      <c r="CJ127" s="436"/>
      <c r="CK127" s="436"/>
      <c r="CL127" s="436"/>
      <c r="CM127" s="436"/>
      <c r="CN127" s="436"/>
      <c r="CO127" s="436"/>
      <c r="CP127" s="436"/>
      <c r="CQ127" s="436"/>
      <c r="CR127" s="436"/>
      <c r="CS127" s="436"/>
      <c r="CT127" s="436"/>
      <c r="CU127" s="436"/>
      <c r="CV127" s="436"/>
      <c r="CW127" s="436"/>
      <c r="CX127" s="436"/>
      <c r="CY127" s="436"/>
      <c r="CZ127" s="436"/>
      <c r="DA127" s="436"/>
      <c r="DB127" s="436"/>
      <c r="DC127" s="436"/>
      <c r="DD127" s="436"/>
      <c r="DE127" s="436"/>
      <c r="DF127" s="436"/>
      <c r="DK127" s="436"/>
      <c r="DL127" s="436"/>
      <c r="DM127" s="436"/>
      <c r="DN127" s="436"/>
      <c r="DO127" s="436"/>
      <c r="DP127" s="436"/>
    </row>
    <row r="128" spans="2:120" ht="15">
      <c r="B128" s="432"/>
      <c r="D128" s="432"/>
      <c r="E128" s="433"/>
      <c r="F128" s="434"/>
      <c r="G128" s="432"/>
      <c r="H128" s="435"/>
      <c r="I128" s="435"/>
      <c r="J128" s="435"/>
      <c r="K128" s="435"/>
      <c r="L128" s="435"/>
      <c r="M128" s="435"/>
      <c r="N128" s="435"/>
      <c r="O128" s="436"/>
      <c r="P128" s="436"/>
      <c r="Q128" s="436"/>
      <c r="R128" s="436"/>
      <c r="S128" s="436"/>
      <c r="T128" s="436"/>
      <c r="U128" s="436"/>
      <c r="V128" s="436"/>
      <c r="W128" s="436"/>
      <c r="X128" s="436"/>
      <c r="Y128" s="436"/>
      <c r="Z128" s="436"/>
      <c r="AA128" s="436"/>
      <c r="AB128" s="436"/>
      <c r="AC128" s="436"/>
      <c r="AD128" s="436"/>
      <c r="AE128" s="436"/>
      <c r="AF128" s="436"/>
      <c r="AG128" s="436"/>
      <c r="AH128" s="436"/>
      <c r="AI128" s="436"/>
      <c r="AJ128" s="436"/>
      <c r="AK128" s="436"/>
      <c r="AL128" s="436"/>
      <c r="AM128" s="436"/>
      <c r="AN128" s="436"/>
      <c r="AO128" s="436"/>
      <c r="AP128" s="436"/>
      <c r="AQ128" s="436"/>
      <c r="AR128" s="436"/>
      <c r="AS128" s="436"/>
      <c r="AT128" s="436"/>
      <c r="AU128" s="530"/>
      <c r="AV128" s="530"/>
      <c r="AW128" s="530"/>
      <c r="AX128" s="436"/>
      <c r="AY128" s="436"/>
      <c r="AZ128" s="436"/>
      <c r="BA128" s="435"/>
      <c r="BB128" s="435"/>
      <c r="BC128" s="435"/>
      <c r="BD128" s="435"/>
      <c r="BE128" s="435"/>
      <c r="BF128" s="435"/>
      <c r="BG128" s="435"/>
      <c r="BH128" s="435"/>
      <c r="BI128" s="435"/>
      <c r="BJ128" s="437"/>
      <c r="BK128" s="437"/>
      <c r="BL128" s="438"/>
      <c r="BM128" s="438"/>
      <c r="BN128" s="438"/>
      <c r="BO128" s="438"/>
      <c r="BP128" s="437"/>
      <c r="BQ128" s="438"/>
      <c r="BR128" s="438"/>
      <c r="BS128" s="438"/>
      <c r="BT128" s="439"/>
      <c r="BU128" s="440"/>
      <c r="BV128" s="440"/>
      <c r="BW128" s="440"/>
      <c r="BX128" s="440"/>
      <c r="BY128" s="440"/>
      <c r="BZ128" s="441"/>
      <c r="CA128" s="441"/>
      <c r="CB128" s="441"/>
      <c r="CC128" s="441"/>
      <c r="CD128" s="441"/>
      <c r="CE128" s="436"/>
      <c r="CF128" s="436"/>
      <c r="CG128" s="436"/>
      <c r="CH128" s="436"/>
      <c r="CI128" s="436"/>
      <c r="CJ128" s="436"/>
      <c r="CK128" s="436"/>
      <c r="CL128" s="436"/>
      <c r="CM128" s="436"/>
      <c r="CN128" s="436"/>
      <c r="CO128" s="436"/>
      <c r="CP128" s="436"/>
      <c r="CQ128" s="436"/>
      <c r="CR128" s="436"/>
      <c r="CS128" s="436"/>
      <c r="CT128" s="436"/>
      <c r="CU128" s="436"/>
      <c r="CV128" s="436"/>
      <c r="CW128" s="436"/>
      <c r="CX128" s="436"/>
      <c r="CY128" s="436"/>
      <c r="CZ128" s="436"/>
      <c r="DA128" s="436"/>
      <c r="DB128" s="436"/>
      <c r="DC128" s="436"/>
      <c r="DD128" s="436"/>
      <c r="DE128" s="436"/>
      <c r="DF128" s="436"/>
      <c r="DK128" s="436"/>
      <c r="DL128" s="436"/>
      <c r="DM128" s="436"/>
      <c r="DN128" s="436"/>
      <c r="DO128" s="436"/>
      <c r="DP128" s="436"/>
    </row>
    <row r="129" spans="2:120" ht="15">
      <c r="B129" s="432"/>
      <c r="D129" s="432"/>
      <c r="E129" s="433"/>
      <c r="F129" s="434"/>
      <c r="G129" s="432"/>
      <c r="H129" s="435"/>
      <c r="I129" s="435"/>
      <c r="J129" s="435"/>
      <c r="K129" s="435"/>
      <c r="L129" s="435"/>
      <c r="M129" s="435"/>
      <c r="N129" s="435"/>
      <c r="O129" s="436"/>
      <c r="P129" s="436"/>
      <c r="Q129" s="436"/>
      <c r="R129" s="436"/>
      <c r="S129" s="436"/>
      <c r="T129" s="436"/>
      <c r="U129" s="436"/>
      <c r="V129" s="436"/>
      <c r="W129" s="436"/>
      <c r="X129" s="436"/>
      <c r="Y129" s="436"/>
      <c r="Z129" s="436"/>
      <c r="AA129" s="436"/>
      <c r="AB129" s="436"/>
      <c r="AC129" s="436"/>
      <c r="AD129" s="436"/>
      <c r="AE129" s="436"/>
      <c r="AF129" s="436"/>
      <c r="AG129" s="436"/>
      <c r="AH129" s="436"/>
      <c r="AI129" s="436"/>
      <c r="AJ129" s="436"/>
      <c r="AK129" s="436"/>
      <c r="AL129" s="436"/>
      <c r="AM129" s="436"/>
      <c r="AN129" s="436"/>
      <c r="AO129" s="436"/>
      <c r="AP129" s="436"/>
      <c r="AQ129" s="436"/>
      <c r="AR129" s="436"/>
      <c r="AS129" s="436"/>
      <c r="AT129" s="436"/>
      <c r="AU129" s="530"/>
      <c r="AV129" s="530"/>
      <c r="AW129" s="530"/>
      <c r="AX129" s="436"/>
      <c r="AY129" s="436"/>
      <c r="AZ129" s="436"/>
      <c r="BA129" s="435"/>
      <c r="BB129" s="435"/>
      <c r="BC129" s="435"/>
      <c r="BD129" s="435"/>
      <c r="BE129" s="435"/>
      <c r="BF129" s="435"/>
      <c r="BG129" s="435"/>
      <c r="BH129" s="435"/>
      <c r="BI129" s="435"/>
      <c r="BJ129" s="437"/>
      <c r="BK129" s="437"/>
      <c r="BL129" s="438"/>
      <c r="BM129" s="438"/>
      <c r="BN129" s="438"/>
      <c r="BO129" s="438"/>
      <c r="BP129" s="437"/>
      <c r="BQ129" s="438"/>
      <c r="BR129" s="438"/>
      <c r="BS129" s="438"/>
      <c r="BT129" s="439"/>
      <c r="BU129" s="440"/>
      <c r="BV129" s="440"/>
      <c r="BW129" s="440"/>
      <c r="BX129" s="435"/>
      <c r="BY129" s="440"/>
      <c r="BZ129" s="441"/>
      <c r="CA129" s="441"/>
      <c r="CB129" s="441"/>
      <c r="CC129" s="441"/>
      <c r="CD129" s="441"/>
      <c r="CE129" s="436"/>
      <c r="CF129" s="436"/>
      <c r="CG129" s="436"/>
      <c r="CH129" s="436"/>
      <c r="CI129" s="436"/>
      <c r="CJ129" s="436"/>
      <c r="CK129" s="436"/>
      <c r="CL129" s="436"/>
      <c r="CM129" s="436"/>
      <c r="CN129" s="436"/>
      <c r="CO129" s="436"/>
      <c r="CP129" s="436"/>
      <c r="CQ129" s="436"/>
      <c r="CR129" s="436"/>
      <c r="CS129" s="436"/>
      <c r="CT129" s="436"/>
      <c r="CU129" s="436"/>
      <c r="CV129" s="436"/>
      <c r="CW129" s="436"/>
      <c r="CX129" s="436"/>
      <c r="CY129" s="436"/>
      <c r="CZ129" s="436"/>
      <c r="DA129" s="436"/>
      <c r="DB129" s="436"/>
      <c r="DC129" s="436"/>
      <c r="DD129" s="436"/>
      <c r="DE129" s="436"/>
      <c r="DF129" s="436"/>
      <c r="DK129" s="436"/>
      <c r="DL129" s="436"/>
      <c r="DM129" s="436"/>
      <c r="DN129" s="436"/>
      <c r="DO129" s="436"/>
      <c r="DP129" s="436"/>
    </row>
    <row r="130" spans="2:120" ht="15">
      <c r="B130" s="432"/>
      <c r="D130" s="432"/>
      <c r="E130" s="433"/>
      <c r="F130" s="434"/>
      <c r="G130" s="432"/>
      <c r="H130" s="435"/>
      <c r="I130" s="435"/>
      <c r="J130" s="435"/>
      <c r="K130" s="435"/>
      <c r="L130" s="435"/>
      <c r="M130" s="435"/>
      <c r="N130" s="435"/>
      <c r="O130" s="436"/>
      <c r="P130" s="436"/>
      <c r="Q130" s="436"/>
      <c r="R130" s="436"/>
      <c r="S130" s="436"/>
      <c r="T130" s="436"/>
      <c r="U130" s="436"/>
      <c r="V130" s="436"/>
      <c r="W130" s="436"/>
      <c r="X130" s="436"/>
      <c r="Y130" s="436"/>
      <c r="Z130" s="436"/>
      <c r="AA130" s="436"/>
      <c r="AB130" s="436"/>
      <c r="AC130" s="436"/>
      <c r="AD130" s="436"/>
      <c r="AE130" s="436"/>
      <c r="AF130" s="436"/>
      <c r="AG130" s="436"/>
      <c r="AH130" s="436"/>
      <c r="AI130" s="436"/>
      <c r="AJ130" s="436"/>
      <c r="AK130" s="436"/>
      <c r="AL130" s="436"/>
      <c r="AM130" s="436"/>
      <c r="AN130" s="436"/>
      <c r="AO130" s="436"/>
      <c r="AP130" s="436"/>
      <c r="AQ130" s="436"/>
      <c r="AR130" s="436"/>
      <c r="AS130" s="436"/>
      <c r="AT130" s="436"/>
      <c r="AU130" s="530"/>
      <c r="AV130" s="530"/>
      <c r="AW130" s="530"/>
      <c r="AX130" s="436"/>
      <c r="AY130" s="436"/>
      <c r="AZ130" s="436"/>
      <c r="BA130" s="435"/>
      <c r="BB130" s="435"/>
      <c r="BC130" s="435"/>
      <c r="BD130" s="435"/>
      <c r="BE130" s="435"/>
      <c r="BF130" s="435"/>
      <c r="BG130" s="435"/>
      <c r="BH130" s="435"/>
      <c r="BI130" s="435"/>
      <c r="BJ130" s="437"/>
      <c r="BK130" s="437"/>
      <c r="BL130" s="438"/>
      <c r="BM130" s="438"/>
      <c r="BN130" s="438"/>
      <c r="BO130" s="438"/>
      <c r="BP130" s="437"/>
      <c r="BQ130" s="438"/>
      <c r="BR130" s="438"/>
      <c r="BS130" s="438"/>
      <c r="BT130" s="439"/>
      <c r="BU130" s="440"/>
      <c r="BV130" s="440"/>
      <c r="BW130" s="440"/>
      <c r="BX130" s="435"/>
      <c r="BY130" s="440"/>
      <c r="BZ130" s="441"/>
      <c r="CA130" s="441"/>
      <c r="CB130" s="441"/>
      <c r="CC130" s="441"/>
      <c r="CD130" s="441"/>
      <c r="CE130" s="436"/>
      <c r="CF130" s="436"/>
      <c r="CG130" s="436"/>
      <c r="CH130" s="436"/>
      <c r="CI130" s="436"/>
      <c r="CJ130" s="436"/>
      <c r="CK130" s="436"/>
      <c r="CL130" s="436"/>
      <c r="CM130" s="436"/>
      <c r="CN130" s="436"/>
      <c r="CO130" s="436"/>
      <c r="CP130" s="436"/>
      <c r="CQ130" s="436"/>
      <c r="CR130" s="436"/>
      <c r="CS130" s="436"/>
      <c r="CT130" s="436"/>
      <c r="CU130" s="436"/>
      <c r="CV130" s="436"/>
      <c r="CW130" s="436"/>
      <c r="CX130" s="436"/>
      <c r="CY130" s="436"/>
      <c r="CZ130" s="436"/>
      <c r="DA130" s="436"/>
      <c r="DB130" s="436"/>
      <c r="DC130" s="436"/>
      <c r="DD130" s="436"/>
      <c r="DE130" s="436"/>
      <c r="DF130" s="436"/>
      <c r="DK130" s="436"/>
      <c r="DL130" s="436"/>
      <c r="DM130" s="436"/>
      <c r="DN130" s="436"/>
      <c r="DO130" s="436"/>
      <c r="DP130" s="436"/>
    </row>
    <row r="131" spans="2:120" ht="15">
      <c r="B131" s="432"/>
      <c r="D131" s="432"/>
      <c r="E131" s="433"/>
      <c r="F131" s="434"/>
      <c r="G131" s="432"/>
      <c r="H131" s="435"/>
      <c r="I131" s="435"/>
      <c r="J131" s="435"/>
      <c r="K131" s="435"/>
      <c r="L131" s="435"/>
      <c r="M131" s="435"/>
      <c r="N131" s="435"/>
      <c r="O131" s="436"/>
      <c r="P131" s="436"/>
      <c r="Q131" s="436"/>
      <c r="R131" s="436"/>
      <c r="S131" s="436"/>
      <c r="T131" s="436"/>
      <c r="U131" s="436"/>
      <c r="V131" s="436"/>
      <c r="W131" s="436"/>
      <c r="X131" s="436"/>
      <c r="Y131" s="436"/>
      <c r="Z131" s="436"/>
      <c r="AA131" s="436"/>
      <c r="AB131" s="436"/>
      <c r="AC131" s="436"/>
      <c r="AD131" s="436"/>
      <c r="AE131" s="436"/>
      <c r="AF131" s="436"/>
      <c r="AG131" s="436"/>
      <c r="AH131" s="436"/>
      <c r="AI131" s="436"/>
      <c r="AJ131" s="436"/>
      <c r="AK131" s="436"/>
      <c r="AL131" s="436"/>
      <c r="AM131" s="436"/>
      <c r="AN131" s="436"/>
      <c r="AO131" s="436"/>
      <c r="AP131" s="436"/>
      <c r="AQ131" s="436"/>
      <c r="AR131" s="436"/>
      <c r="AS131" s="436"/>
      <c r="AT131" s="436"/>
      <c r="AU131" s="530"/>
      <c r="AV131" s="530"/>
      <c r="AW131" s="530"/>
      <c r="AX131" s="436"/>
      <c r="AY131" s="436"/>
      <c r="AZ131" s="436"/>
      <c r="BA131" s="435"/>
      <c r="BB131" s="435"/>
      <c r="BC131" s="435"/>
      <c r="BD131" s="435"/>
      <c r="BE131" s="435"/>
      <c r="BF131" s="435"/>
      <c r="BG131" s="435"/>
      <c r="BH131" s="435"/>
      <c r="BI131" s="435"/>
      <c r="BJ131" s="437"/>
      <c r="BK131" s="437"/>
      <c r="BL131" s="438"/>
      <c r="BM131" s="438"/>
      <c r="BN131" s="438"/>
      <c r="BO131" s="438"/>
      <c r="BP131" s="437"/>
      <c r="BQ131" s="438"/>
      <c r="BR131" s="438"/>
      <c r="BS131" s="438"/>
      <c r="BT131" s="439"/>
      <c r="BU131" s="440"/>
      <c r="BV131" s="440"/>
      <c r="BW131" s="440"/>
      <c r="BX131" s="435"/>
      <c r="BY131" s="440"/>
      <c r="BZ131" s="441"/>
      <c r="CA131" s="441"/>
      <c r="CB131" s="441"/>
      <c r="CC131" s="441"/>
      <c r="CD131" s="441"/>
      <c r="CE131" s="436"/>
      <c r="CF131" s="436"/>
      <c r="CG131" s="436"/>
      <c r="CH131" s="436"/>
      <c r="CI131" s="436"/>
      <c r="CJ131" s="436"/>
      <c r="CK131" s="436"/>
      <c r="CL131" s="436"/>
      <c r="CM131" s="436"/>
      <c r="CN131" s="436"/>
      <c r="CO131" s="436"/>
      <c r="CP131" s="436"/>
      <c r="CQ131" s="436"/>
      <c r="CR131" s="436"/>
      <c r="CS131" s="436"/>
      <c r="CT131" s="436"/>
      <c r="CU131" s="436"/>
      <c r="CV131" s="436"/>
      <c r="CW131" s="436"/>
      <c r="CX131" s="436"/>
      <c r="CY131" s="436"/>
      <c r="CZ131" s="436"/>
      <c r="DA131" s="436"/>
      <c r="DB131" s="436"/>
      <c r="DC131" s="436"/>
      <c r="DD131" s="436"/>
      <c r="DE131" s="436"/>
      <c r="DF131" s="436"/>
      <c r="DK131" s="436"/>
      <c r="DL131" s="436"/>
      <c r="DM131" s="436"/>
      <c r="DN131" s="436"/>
      <c r="DO131" s="436"/>
      <c r="DP131" s="436"/>
    </row>
    <row r="132" spans="2:120" ht="15">
      <c r="B132" s="432"/>
      <c r="D132" s="432"/>
      <c r="E132" s="433"/>
      <c r="F132" s="434"/>
      <c r="G132" s="432"/>
      <c r="H132" s="435"/>
      <c r="I132" s="435"/>
      <c r="J132" s="435"/>
      <c r="K132" s="435"/>
      <c r="L132" s="435"/>
      <c r="M132" s="435"/>
      <c r="N132" s="435"/>
      <c r="O132" s="436"/>
      <c r="P132" s="436"/>
      <c r="Q132" s="436"/>
      <c r="R132" s="436"/>
      <c r="S132" s="436"/>
      <c r="T132" s="436"/>
      <c r="U132" s="436"/>
      <c r="V132" s="436"/>
      <c r="W132" s="436"/>
      <c r="X132" s="436"/>
      <c r="Y132" s="436"/>
      <c r="Z132" s="436"/>
      <c r="AA132" s="436"/>
      <c r="AB132" s="436"/>
      <c r="AC132" s="436"/>
      <c r="AD132" s="436"/>
      <c r="AE132" s="436"/>
      <c r="AF132" s="436"/>
      <c r="AG132" s="436"/>
      <c r="AH132" s="436"/>
      <c r="AI132" s="436"/>
      <c r="AJ132" s="436"/>
      <c r="AK132" s="436"/>
      <c r="AL132" s="436"/>
      <c r="AM132" s="436"/>
      <c r="AN132" s="436"/>
      <c r="AO132" s="436"/>
      <c r="AP132" s="436"/>
      <c r="AQ132" s="436"/>
      <c r="AR132" s="436"/>
      <c r="AS132" s="436"/>
      <c r="AT132" s="436"/>
      <c r="AU132" s="530"/>
      <c r="AV132" s="530"/>
      <c r="AW132" s="530"/>
      <c r="AX132" s="436"/>
      <c r="AY132" s="436"/>
      <c r="AZ132" s="436"/>
      <c r="BA132" s="435"/>
      <c r="BB132" s="435"/>
      <c r="BC132" s="435"/>
      <c r="BD132" s="435"/>
      <c r="BE132" s="435"/>
      <c r="BF132" s="435"/>
      <c r="BG132" s="435"/>
      <c r="BH132" s="435"/>
      <c r="BI132" s="435"/>
      <c r="BJ132" s="437"/>
      <c r="BK132" s="437"/>
      <c r="BL132" s="438"/>
      <c r="BM132" s="438"/>
      <c r="BN132" s="438"/>
      <c r="BO132" s="438"/>
      <c r="BP132" s="437"/>
      <c r="BQ132" s="438"/>
      <c r="BR132" s="438"/>
      <c r="BS132" s="438"/>
      <c r="BT132" s="439"/>
      <c r="BU132" s="440"/>
      <c r="BV132" s="440"/>
      <c r="BW132" s="440"/>
      <c r="BX132" s="435"/>
      <c r="BY132" s="440"/>
      <c r="BZ132" s="441"/>
      <c r="CA132" s="441"/>
      <c r="CB132" s="441"/>
      <c r="CC132" s="441"/>
      <c r="CD132" s="441"/>
      <c r="CE132" s="436"/>
      <c r="CF132" s="436"/>
      <c r="CG132" s="436"/>
      <c r="CH132" s="436"/>
      <c r="CI132" s="436"/>
      <c r="CJ132" s="436"/>
      <c r="CK132" s="436"/>
      <c r="CL132" s="436"/>
      <c r="CM132" s="436"/>
      <c r="CN132" s="436"/>
      <c r="CO132" s="436"/>
      <c r="CP132" s="436"/>
      <c r="CQ132" s="436"/>
      <c r="CR132" s="436"/>
      <c r="CS132" s="436"/>
      <c r="CT132" s="436"/>
      <c r="CU132" s="436"/>
      <c r="CV132" s="436"/>
      <c r="CW132" s="436"/>
      <c r="CX132" s="436"/>
      <c r="CY132" s="436"/>
      <c r="CZ132" s="436"/>
      <c r="DA132" s="436"/>
      <c r="DB132" s="436"/>
      <c r="DC132" s="436"/>
      <c r="DD132" s="436"/>
      <c r="DE132" s="436"/>
      <c r="DF132" s="436"/>
      <c r="DK132" s="436"/>
      <c r="DL132" s="436"/>
      <c r="DM132" s="436"/>
      <c r="DN132" s="436"/>
      <c r="DO132" s="436"/>
      <c r="DP132" s="436"/>
    </row>
    <row r="133" spans="2:120" ht="15">
      <c r="B133" s="432"/>
      <c r="D133" s="432"/>
      <c r="E133" s="433"/>
      <c r="F133" s="434"/>
      <c r="G133" s="432"/>
      <c r="H133" s="435"/>
      <c r="I133" s="435"/>
      <c r="J133" s="435"/>
      <c r="K133" s="435"/>
      <c r="L133" s="435"/>
      <c r="M133" s="435"/>
      <c r="N133" s="435"/>
      <c r="O133" s="436"/>
      <c r="P133" s="436"/>
      <c r="Q133" s="436"/>
      <c r="R133" s="436"/>
      <c r="S133" s="436"/>
      <c r="T133" s="436"/>
      <c r="U133" s="436"/>
      <c r="V133" s="436"/>
      <c r="W133" s="436"/>
      <c r="X133" s="436"/>
      <c r="Y133" s="436"/>
      <c r="Z133" s="436"/>
      <c r="AA133" s="436"/>
      <c r="AB133" s="436"/>
      <c r="AC133" s="436"/>
      <c r="AD133" s="436"/>
      <c r="AE133" s="436"/>
      <c r="AF133" s="436"/>
      <c r="AG133" s="436"/>
      <c r="AH133" s="436"/>
      <c r="AI133" s="436"/>
      <c r="AJ133" s="436"/>
      <c r="AK133" s="436"/>
      <c r="AL133" s="436"/>
      <c r="AM133" s="436"/>
      <c r="AN133" s="436"/>
      <c r="AO133" s="436"/>
      <c r="AP133" s="436"/>
      <c r="AQ133" s="436"/>
      <c r="AR133" s="436"/>
      <c r="AS133" s="436"/>
      <c r="AT133" s="436"/>
      <c r="AU133" s="530"/>
      <c r="AV133" s="530"/>
      <c r="AW133" s="530"/>
      <c r="AX133" s="436"/>
      <c r="AY133" s="436"/>
      <c r="AZ133" s="436"/>
      <c r="BA133" s="435"/>
      <c r="BB133" s="435"/>
      <c r="BC133" s="435"/>
      <c r="BD133" s="435"/>
      <c r="BE133" s="435"/>
      <c r="BF133" s="435"/>
      <c r="BG133" s="435"/>
      <c r="BH133" s="435"/>
      <c r="BI133" s="435"/>
      <c r="BJ133" s="437"/>
      <c r="BK133" s="437"/>
      <c r="BL133" s="438"/>
      <c r="BM133" s="438"/>
      <c r="BN133" s="438"/>
      <c r="BO133" s="438"/>
      <c r="BP133" s="437"/>
      <c r="BQ133" s="438"/>
      <c r="BR133" s="438"/>
      <c r="BS133" s="438"/>
      <c r="BT133" s="439"/>
      <c r="BU133" s="440"/>
      <c r="BV133" s="440"/>
      <c r="BW133" s="440"/>
      <c r="BX133" s="435"/>
      <c r="BY133" s="440"/>
      <c r="BZ133" s="441"/>
      <c r="CA133" s="441"/>
      <c r="CB133" s="441"/>
      <c r="CC133" s="441"/>
      <c r="CD133" s="441"/>
      <c r="CE133" s="436"/>
      <c r="CF133" s="436"/>
      <c r="CG133" s="436"/>
      <c r="CH133" s="436"/>
      <c r="CI133" s="436"/>
      <c r="CJ133" s="436"/>
      <c r="CK133" s="436"/>
      <c r="CL133" s="436"/>
      <c r="CM133" s="436"/>
      <c r="CN133" s="436"/>
      <c r="CO133" s="436"/>
      <c r="CP133" s="436"/>
      <c r="CQ133" s="436"/>
      <c r="CR133" s="436"/>
      <c r="CS133" s="436"/>
      <c r="CT133" s="436"/>
      <c r="CU133" s="436"/>
      <c r="CV133" s="436"/>
      <c r="CW133" s="436"/>
      <c r="CX133" s="436"/>
      <c r="CY133" s="436"/>
      <c r="CZ133" s="436"/>
      <c r="DA133" s="436"/>
      <c r="DB133" s="436"/>
      <c r="DC133" s="436"/>
      <c r="DD133" s="436"/>
      <c r="DE133" s="436"/>
      <c r="DF133" s="436"/>
      <c r="DK133" s="436"/>
      <c r="DL133" s="436"/>
      <c r="DM133" s="436"/>
      <c r="DN133" s="436"/>
      <c r="DO133" s="436"/>
      <c r="DP133" s="436"/>
    </row>
    <row r="134" spans="2:120" ht="15">
      <c r="B134" s="432"/>
      <c r="D134" s="432"/>
      <c r="E134" s="433"/>
      <c r="F134" s="434"/>
      <c r="G134" s="432"/>
      <c r="H134" s="435"/>
      <c r="I134" s="435"/>
      <c r="J134" s="435"/>
      <c r="K134" s="435"/>
      <c r="L134" s="435"/>
      <c r="M134" s="435"/>
      <c r="N134" s="435"/>
      <c r="O134" s="436"/>
      <c r="P134" s="436"/>
      <c r="Q134" s="436"/>
      <c r="R134" s="436"/>
      <c r="S134" s="436"/>
      <c r="T134" s="436"/>
      <c r="U134" s="436"/>
      <c r="V134" s="436"/>
      <c r="W134" s="436"/>
      <c r="X134" s="436"/>
      <c r="Y134" s="436"/>
      <c r="Z134" s="436"/>
      <c r="AA134" s="436"/>
      <c r="AB134" s="436"/>
      <c r="AC134" s="436"/>
      <c r="AD134" s="436"/>
      <c r="AE134" s="436"/>
      <c r="AF134" s="436"/>
      <c r="AG134" s="436"/>
      <c r="AH134" s="436"/>
      <c r="AI134" s="436"/>
      <c r="AJ134" s="436"/>
      <c r="AK134" s="436"/>
      <c r="AL134" s="436"/>
      <c r="AM134" s="436"/>
      <c r="AN134" s="436"/>
      <c r="AO134" s="436"/>
      <c r="AP134" s="436"/>
      <c r="AQ134" s="436"/>
      <c r="AR134" s="436"/>
      <c r="AS134" s="436"/>
      <c r="AT134" s="436"/>
      <c r="AU134" s="530"/>
      <c r="AV134" s="530"/>
      <c r="AW134" s="530"/>
      <c r="AX134" s="436"/>
      <c r="AY134" s="436"/>
      <c r="AZ134" s="436"/>
      <c r="BA134" s="435"/>
      <c r="BB134" s="435"/>
      <c r="BC134" s="435"/>
      <c r="BD134" s="435"/>
      <c r="BE134" s="435"/>
      <c r="BF134" s="435"/>
      <c r="BG134" s="435"/>
      <c r="BH134" s="435"/>
      <c r="BI134" s="435"/>
      <c r="BJ134" s="437"/>
      <c r="BK134" s="437"/>
      <c r="BL134" s="438"/>
      <c r="BM134" s="438"/>
      <c r="BN134" s="438"/>
      <c r="BO134" s="438"/>
      <c r="BP134" s="437"/>
      <c r="BQ134" s="438"/>
      <c r="BR134" s="438"/>
      <c r="BS134" s="438"/>
      <c r="BT134" s="439"/>
      <c r="BU134" s="440"/>
      <c r="BV134" s="440"/>
      <c r="BW134" s="440"/>
      <c r="BX134" s="435"/>
      <c r="BY134" s="440"/>
      <c r="BZ134" s="441"/>
      <c r="CA134" s="441"/>
      <c r="CB134" s="441"/>
      <c r="CC134" s="441"/>
      <c r="CD134" s="441"/>
      <c r="CE134" s="436"/>
      <c r="CF134" s="436"/>
      <c r="CG134" s="436"/>
      <c r="CH134" s="436"/>
      <c r="CI134" s="436"/>
      <c r="CJ134" s="436"/>
      <c r="CK134" s="436"/>
      <c r="CL134" s="436"/>
      <c r="CM134" s="436"/>
      <c r="CN134" s="436"/>
      <c r="CO134" s="436"/>
      <c r="CP134" s="436"/>
      <c r="CQ134" s="436"/>
      <c r="CR134" s="436"/>
      <c r="CS134" s="436"/>
      <c r="CT134" s="436"/>
      <c r="CU134" s="436"/>
      <c r="CV134" s="436"/>
      <c r="CW134" s="436"/>
      <c r="CX134" s="436"/>
      <c r="CY134" s="436"/>
      <c r="CZ134" s="436"/>
      <c r="DA134" s="436"/>
      <c r="DB134" s="436"/>
      <c r="DC134" s="436"/>
      <c r="DD134" s="436"/>
      <c r="DE134" s="436"/>
      <c r="DF134" s="436"/>
      <c r="DK134" s="436"/>
      <c r="DL134" s="436"/>
      <c r="DM134" s="436"/>
      <c r="DN134" s="436"/>
      <c r="DO134" s="436"/>
      <c r="DP134" s="436"/>
    </row>
    <row r="135" spans="2:120" ht="15">
      <c r="B135" s="432"/>
      <c r="D135" s="432"/>
      <c r="E135" s="433"/>
      <c r="F135" s="434"/>
      <c r="G135" s="432"/>
      <c r="H135" s="435"/>
      <c r="I135" s="435"/>
      <c r="J135" s="435"/>
      <c r="K135" s="435"/>
      <c r="L135" s="435"/>
      <c r="M135" s="435"/>
      <c r="N135" s="435"/>
      <c r="O135" s="436"/>
      <c r="P135" s="436"/>
      <c r="Q135" s="436"/>
      <c r="R135" s="436"/>
      <c r="S135" s="436"/>
      <c r="T135" s="436"/>
      <c r="U135" s="436"/>
      <c r="V135" s="436"/>
      <c r="W135" s="436"/>
      <c r="X135" s="436"/>
      <c r="Y135" s="436"/>
      <c r="Z135" s="436"/>
      <c r="AA135" s="436"/>
      <c r="AB135" s="436"/>
      <c r="AC135" s="436"/>
      <c r="AD135" s="436"/>
      <c r="AE135" s="436"/>
      <c r="AF135" s="436"/>
      <c r="AG135" s="436"/>
      <c r="AH135" s="436"/>
      <c r="AI135" s="436"/>
      <c r="AJ135" s="436"/>
      <c r="AK135" s="436"/>
      <c r="AL135" s="436"/>
      <c r="AM135" s="436"/>
      <c r="AN135" s="436"/>
      <c r="AO135" s="436"/>
      <c r="AP135" s="436"/>
      <c r="AQ135" s="436"/>
      <c r="AR135" s="436"/>
      <c r="AS135" s="436"/>
      <c r="AT135" s="436"/>
      <c r="AU135" s="530"/>
      <c r="AV135" s="530"/>
      <c r="AW135" s="530"/>
      <c r="AX135" s="436"/>
      <c r="AY135" s="436"/>
      <c r="AZ135" s="436"/>
      <c r="BA135" s="435"/>
      <c r="BB135" s="435"/>
      <c r="BC135" s="435"/>
      <c r="BD135" s="435"/>
      <c r="BE135" s="435"/>
      <c r="BF135" s="435"/>
      <c r="BG135" s="435"/>
      <c r="BH135" s="435"/>
      <c r="BI135" s="435"/>
      <c r="BJ135" s="437"/>
      <c r="BK135" s="437"/>
      <c r="BL135" s="438"/>
      <c r="BM135" s="438"/>
      <c r="BN135" s="438"/>
      <c r="BO135" s="438"/>
      <c r="BP135" s="437"/>
      <c r="BQ135" s="438"/>
      <c r="BR135" s="438"/>
      <c r="BS135" s="438"/>
      <c r="BT135" s="439"/>
      <c r="BU135" s="440"/>
      <c r="BV135" s="440"/>
      <c r="BW135" s="440"/>
      <c r="BX135" s="435"/>
      <c r="BY135" s="440"/>
      <c r="BZ135" s="441"/>
      <c r="CA135" s="441"/>
      <c r="CB135" s="441"/>
      <c r="CC135" s="441"/>
      <c r="CD135" s="441"/>
      <c r="CE135" s="436"/>
      <c r="CF135" s="436"/>
      <c r="CG135" s="436"/>
      <c r="CH135" s="436"/>
      <c r="CI135" s="436"/>
      <c r="CJ135" s="436"/>
      <c r="CK135" s="436"/>
      <c r="CL135" s="436"/>
      <c r="CM135" s="436"/>
      <c r="CN135" s="436"/>
      <c r="CO135" s="436"/>
      <c r="CP135" s="436"/>
      <c r="CQ135" s="436"/>
      <c r="CR135" s="436"/>
      <c r="CS135" s="436"/>
      <c r="CT135" s="436"/>
      <c r="CU135" s="436"/>
      <c r="CV135" s="436"/>
      <c r="CW135" s="436"/>
      <c r="CX135" s="436"/>
      <c r="CY135" s="436"/>
      <c r="CZ135" s="436"/>
      <c r="DA135" s="436"/>
      <c r="DB135" s="436"/>
      <c r="DC135" s="436"/>
      <c r="DD135" s="436"/>
      <c r="DE135" s="436"/>
      <c r="DF135" s="436"/>
      <c r="DK135" s="436"/>
      <c r="DL135" s="436"/>
      <c r="DM135" s="436"/>
      <c r="DN135" s="436"/>
      <c r="DO135" s="436"/>
      <c r="DP135" s="436"/>
    </row>
    <row r="136" spans="2:120" ht="15">
      <c r="B136" s="432"/>
      <c r="D136" s="432"/>
      <c r="E136" s="433"/>
      <c r="F136" s="434"/>
      <c r="G136" s="432"/>
      <c r="H136" s="435"/>
      <c r="I136" s="435"/>
      <c r="J136" s="435"/>
      <c r="K136" s="435"/>
      <c r="L136" s="435"/>
      <c r="M136" s="435"/>
      <c r="N136" s="435"/>
      <c r="O136" s="436"/>
      <c r="P136" s="436"/>
      <c r="Q136" s="436"/>
      <c r="R136" s="436"/>
      <c r="S136" s="436"/>
      <c r="T136" s="436"/>
      <c r="U136" s="436"/>
      <c r="V136" s="436"/>
      <c r="W136" s="436"/>
      <c r="X136" s="436"/>
      <c r="Y136" s="436"/>
      <c r="Z136" s="436"/>
      <c r="AA136" s="436"/>
      <c r="AB136" s="436"/>
      <c r="AC136" s="436"/>
      <c r="AD136" s="436"/>
      <c r="AE136" s="436"/>
      <c r="AF136" s="436"/>
      <c r="AG136" s="436"/>
      <c r="AH136" s="436"/>
      <c r="AI136" s="436"/>
      <c r="AJ136" s="436"/>
      <c r="AK136" s="436"/>
      <c r="AL136" s="436"/>
      <c r="AM136" s="436"/>
      <c r="AN136" s="436"/>
      <c r="AO136" s="436"/>
      <c r="AP136" s="436"/>
      <c r="AQ136" s="436"/>
      <c r="AR136" s="436"/>
      <c r="AS136" s="436"/>
      <c r="AT136" s="436"/>
      <c r="AU136" s="530"/>
      <c r="AV136" s="530"/>
      <c r="AW136" s="530"/>
      <c r="AX136" s="436"/>
      <c r="AY136" s="436"/>
      <c r="AZ136" s="436"/>
      <c r="BA136" s="435"/>
      <c r="BB136" s="435"/>
      <c r="BC136" s="435"/>
      <c r="BD136" s="435"/>
      <c r="BE136" s="435"/>
      <c r="BF136" s="435"/>
      <c r="BG136" s="435"/>
      <c r="BH136" s="435"/>
      <c r="BI136" s="435"/>
      <c r="BJ136" s="437"/>
      <c r="BK136" s="437"/>
      <c r="BL136" s="438"/>
      <c r="BM136" s="438"/>
      <c r="BN136" s="438"/>
      <c r="BO136" s="438"/>
      <c r="BP136" s="437"/>
      <c r="BQ136" s="438"/>
      <c r="BR136" s="438"/>
      <c r="BS136" s="438"/>
      <c r="BT136" s="439"/>
      <c r="BU136" s="440"/>
      <c r="BV136" s="440"/>
      <c r="BW136" s="440"/>
      <c r="BX136" s="435"/>
      <c r="BY136" s="440"/>
      <c r="BZ136" s="441"/>
      <c r="CA136" s="441"/>
      <c r="CB136" s="441"/>
      <c r="CC136" s="441"/>
      <c r="CD136" s="441"/>
      <c r="CE136" s="436"/>
      <c r="CF136" s="436"/>
      <c r="CG136" s="436"/>
      <c r="CH136" s="436"/>
      <c r="CI136" s="436"/>
      <c r="CJ136" s="436"/>
      <c r="CK136" s="436"/>
      <c r="CL136" s="436"/>
      <c r="CM136" s="436"/>
      <c r="CN136" s="436"/>
      <c r="CO136" s="436"/>
      <c r="CP136" s="436"/>
      <c r="CQ136" s="436"/>
      <c r="CR136" s="436"/>
      <c r="CS136" s="436"/>
      <c r="CT136" s="436"/>
      <c r="CU136" s="436"/>
      <c r="CV136" s="436"/>
      <c r="CW136" s="436"/>
      <c r="CX136" s="436"/>
      <c r="CY136" s="436"/>
      <c r="CZ136" s="436"/>
      <c r="DA136" s="436"/>
      <c r="DB136" s="436"/>
      <c r="DC136" s="436"/>
      <c r="DD136" s="436"/>
      <c r="DE136" s="436"/>
      <c r="DF136" s="436"/>
      <c r="DK136" s="436"/>
      <c r="DL136" s="436"/>
      <c r="DM136" s="436"/>
      <c r="DN136" s="436"/>
      <c r="DO136" s="436"/>
      <c r="DP136" s="436"/>
    </row>
    <row r="137" spans="2:120" ht="15">
      <c r="B137" s="432"/>
      <c r="D137" s="432"/>
      <c r="E137" s="433"/>
      <c r="F137" s="434"/>
      <c r="G137" s="432"/>
      <c r="H137" s="435"/>
      <c r="I137" s="435"/>
      <c r="J137" s="435"/>
      <c r="K137" s="435"/>
      <c r="L137" s="435"/>
      <c r="M137" s="435"/>
      <c r="N137" s="435"/>
      <c r="O137" s="436"/>
      <c r="P137" s="436"/>
      <c r="Q137" s="436"/>
      <c r="R137" s="436"/>
      <c r="S137" s="436"/>
      <c r="T137" s="436"/>
      <c r="U137" s="436"/>
      <c r="V137" s="436"/>
      <c r="W137" s="436"/>
      <c r="X137" s="436"/>
      <c r="Y137" s="436"/>
      <c r="Z137" s="436"/>
      <c r="AA137" s="436"/>
      <c r="AB137" s="436"/>
      <c r="AC137" s="436"/>
      <c r="AD137" s="436"/>
      <c r="AE137" s="436"/>
      <c r="AF137" s="436"/>
      <c r="AG137" s="436"/>
      <c r="AH137" s="436"/>
      <c r="AI137" s="436"/>
      <c r="AJ137" s="436"/>
      <c r="AK137" s="436"/>
      <c r="AL137" s="436"/>
      <c r="AM137" s="436"/>
      <c r="AN137" s="436"/>
      <c r="AO137" s="436"/>
      <c r="AP137" s="436"/>
      <c r="AQ137" s="436"/>
      <c r="AR137" s="436"/>
      <c r="AS137" s="436"/>
      <c r="AT137" s="436"/>
      <c r="AU137" s="530"/>
      <c r="AV137" s="530"/>
      <c r="AW137" s="530"/>
      <c r="AX137" s="436"/>
      <c r="AY137" s="436"/>
      <c r="AZ137" s="436"/>
      <c r="BA137" s="435"/>
      <c r="BB137" s="435"/>
      <c r="BC137" s="435"/>
      <c r="BD137" s="435"/>
      <c r="BE137" s="435"/>
      <c r="BF137" s="435"/>
      <c r="BG137" s="435"/>
      <c r="BH137" s="435"/>
      <c r="BI137" s="435"/>
      <c r="BJ137" s="437"/>
      <c r="BK137" s="437"/>
      <c r="BL137" s="438"/>
      <c r="BM137" s="438"/>
      <c r="BN137" s="438"/>
      <c r="BO137" s="438"/>
      <c r="BP137" s="437"/>
      <c r="BQ137" s="438"/>
      <c r="BR137" s="438"/>
      <c r="BS137" s="438"/>
      <c r="BT137" s="439"/>
      <c r="BU137" s="440"/>
      <c r="BV137" s="440"/>
      <c r="BW137" s="440"/>
      <c r="BX137" s="435"/>
      <c r="BY137" s="440"/>
      <c r="BZ137" s="441"/>
      <c r="CA137" s="441"/>
      <c r="CB137" s="441"/>
      <c r="CC137" s="441"/>
      <c r="CD137" s="441"/>
      <c r="CE137" s="436"/>
      <c r="CF137" s="436"/>
      <c r="CG137" s="436"/>
      <c r="CH137" s="436"/>
      <c r="CI137" s="436"/>
      <c r="CJ137" s="436"/>
      <c r="CK137" s="436"/>
      <c r="CL137" s="436"/>
      <c r="CM137" s="436"/>
      <c r="CN137" s="436"/>
      <c r="CO137" s="436"/>
      <c r="CP137" s="436"/>
      <c r="CQ137" s="436"/>
      <c r="CR137" s="436"/>
      <c r="CS137" s="436"/>
      <c r="CT137" s="436"/>
      <c r="CU137" s="436"/>
      <c r="CV137" s="436"/>
      <c r="CW137" s="436"/>
      <c r="CX137" s="436"/>
      <c r="CY137" s="436"/>
      <c r="CZ137" s="436"/>
      <c r="DA137" s="436"/>
      <c r="DB137" s="436"/>
      <c r="DC137" s="436"/>
      <c r="DD137" s="436"/>
      <c r="DE137" s="436"/>
      <c r="DF137" s="436"/>
      <c r="DK137" s="436"/>
      <c r="DL137" s="436"/>
      <c r="DM137" s="436"/>
      <c r="DN137" s="436"/>
      <c r="DO137" s="436"/>
      <c r="DP137" s="436"/>
    </row>
    <row r="138" spans="2:120" ht="15">
      <c r="B138" s="432"/>
      <c r="D138" s="432"/>
      <c r="E138" s="433"/>
      <c r="F138" s="434"/>
      <c r="G138" s="432"/>
      <c r="H138" s="435"/>
      <c r="I138" s="435"/>
      <c r="J138" s="435"/>
      <c r="K138" s="435"/>
      <c r="L138" s="435"/>
      <c r="M138" s="435"/>
      <c r="N138" s="435"/>
      <c r="O138" s="436"/>
      <c r="P138" s="436"/>
      <c r="Q138" s="436"/>
      <c r="R138" s="436"/>
      <c r="S138" s="436"/>
      <c r="T138" s="436"/>
      <c r="U138" s="436"/>
      <c r="V138" s="436"/>
      <c r="W138" s="436"/>
      <c r="X138" s="436"/>
      <c r="Y138" s="436"/>
      <c r="Z138" s="436"/>
      <c r="AA138" s="436"/>
      <c r="AB138" s="436"/>
      <c r="AC138" s="436"/>
      <c r="AD138" s="436"/>
      <c r="AE138" s="436"/>
      <c r="AF138" s="436"/>
      <c r="AG138" s="436"/>
      <c r="AH138" s="436"/>
      <c r="AI138" s="436"/>
      <c r="AJ138" s="436"/>
      <c r="AK138" s="436"/>
      <c r="AL138" s="436"/>
      <c r="AM138" s="436"/>
      <c r="AN138" s="436"/>
      <c r="AO138" s="436"/>
      <c r="AP138" s="436"/>
      <c r="AQ138" s="436"/>
      <c r="AR138" s="436"/>
      <c r="AS138" s="436"/>
      <c r="AT138" s="436"/>
      <c r="AU138" s="530"/>
      <c r="AV138" s="530"/>
      <c r="AW138" s="530"/>
      <c r="AX138" s="436"/>
      <c r="AY138" s="436"/>
      <c r="AZ138" s="436"/>
      <c r="BA138" s="435"/>
      <c r="BB138" s="435"/>
      <c r="BC138" s="435"/>
      <c r="BD138" s="435"/>
      <c r="BE138" s="435"/>
      <c r="BF138" s="435"/>
      <c r="BG138" s="435"/>
      <c r="BH138" s="435"/>
      <c r="BI138" s="435"/>
      <c r="BJ138" s="437"/>
      <c r="BK138" s="437"/>
      <c r="BL138" s="438"/>
      <c r="BM138" s="438"/>
      <c r="BN138" s="438"/>
      <c r="BO138" s="438"/>
      <c r="BP138" s="437"/>
      <c r="BQ138" s="438"/>
      <c r="BR138" s="438"/>
      <c r="BS138" s="438"/>
      <c r="BT138" s="439"/>
      <c r="BU138" s="440"/>
      <c r="BV138" s="440"/>
      <c r="BW138" s="440"/>
      <c r="BX138" s="435"/>
      <c r="BY138" s="440"/>
      <c r="BZ138" s="441"/>
      <c r="CA138" s="441"/>
      <c r="CB138" s="441"/>
      <c r="CC138" s="441"/>
      <c r="CD138" s="441"/>
      <c r="CE138" s="436"/>
      <c r="CF138" s="436"/>
      <c r="CG138" s="436"/>
      <c r="CH138" s="436"/>
      <c r="CI138" s="436"/>
      <c r="CJ138" s="436"/>
      <c r="CK138" s="436"/>
      <c r="CL138" s="436"/>
      <c r="CM138" s="436"/>
      <c r="CN138" s="436"/>
      <c r="CO138" s="436"/>
      <c r="CP138" s="436"/>
      <c r="CQ138" s="436"/>
      <c r="CR138" s="436"/>
      <c r="CS138" s="436"/>
      <c r="CT138" s="436"/>
      <c r="CU138" s="436"/>
      <c r="CV138" s="436"/>
      <c r="CW138" s="436"/>
      <c r="CX138" s="436"/>
      <c r="CY138" s="436"/>
      <c r="CZ138" s="436"/>
      <c r="DA138" s="436"/>
      <c r="DB138" s="436"/>
      <c r="DC138" s="436"/>
      <c r="DD138" s="436"/>
      <c r="DE138" s="436"/>
      <c r="DF138" s="436"/>
      <c r="DK138" s="436"/>
      <c r="DL138" s="436"/>
      <c r="DM138" s="436"/>
      <c r="DN138" s="436"/>
      <c r="DO138" s="436"/>
      <c r="DP138" s="436"/>
    </row>
    <row r="139" spans="2:120" ht="15">
      <c r="B139" s="432"/>
      <c r="D139" s="432"/>
      <c r="E139" s="433"/>
      <c r="F139" s="434"/>
      <c r="G139" s="432"/>
      <c r="H139" s="435"/>
      <c r="I139" s="435"/>
      <c r="J139" s="435"/>
      <c r="K139" s="435"/>
      <c r="L139" s="435"/>
      <c r="M139" s="435"/>
      <c r="N139" s="435"/>
      <c r="O139" s="436"/>
      <c r="P139" s="436"/>
      <c r="Q139" s="436"/>
      <c r="R139" s="436"/>
      <c r="S139" s="436"/>
      <c r="T139" s="436"/>
      <c r="U139" s="436"/>
      <c r="V139" s="436"/>
      <c r="W139" s="436"/>
      <c r="X139" s="436"/>
      <c r="Y139" s="436"/>
      <c r="Z139" s="436"/>
      <c r="AA139" s="436"/>
      <c r="AB139" s="436"/>
      <c r="AC139" s="436"/>
      <c r="AD139" s="436"/>
      <c r="AE139" s="436"/>
      <c r="AF139" s="436"/>
      <c r="AG139" s="436"/>
      <c r="AH139" s="436"/>
      <c r="AI139" s="436"/>
      <c r="AJ139" s="436"/>
      <c r="AK139" s="436"/>
      <c r="AL139" s="436"/>
      <c r="AM139" s="436"/>
      <c r="AN139" s="436"/>
      <c r="AO139" s="436"/>
      <c r="AP139" s="436"/>
      <c r="AQ139" s="436"/>
      <c r="AR139" s="436"/>
      <c r="AS139" s="436"/>
      <c r="AT139" s="436"/>
      <c r="AU139" s="530"/>
      <c r="AV139" s="530"/>
      <c r="AW139" s="530"/>
      <c r="AX139" s="436"/>
      <c r="AY139" s="436"/>
      <c r="AZ139" s="436"/>
      <c r="BA139" s="435"/>
      <c r="BB139" s="435"/>
      <c r="BC139" s="435"/>
      <c r="BD139" s="435"/>
      <c r="BE139" s="435"/>
      <c r="BF139" s="435"/>
      <c r="BG139" s="435"/>
      <c r="BH139" s="435"/>
      <c r="BI139" s="435"/>
      <c r="BJ139" s="437"/>
      <c r="BK139" s="437"/>
      <c r="BL139" s="438"/>
      <c r="BM139" s="438"/>
      <c r="BN139" s="438"/>
      <c r="BO139" s="438"/>
      <c r="BP139" s="437"/>
      <c r="BQ139" s="438"/>
      <c r="BR139" s="438"/>
      <c r="BS139" s="438"/>
      <c r="BT139" s="439"/>
      <c r="BU139" s="440"/>
      <c r="BV139" s="440"/>
      <c r="BW139" s="440"/>
      <c r="BX139" s="435"/>
      <c r="BY139" s="440"/>
      <c r="BZ139" s="441"/>
      <c r="CA139" s="441"/>
      <c r="CB139" s="441"/>
      <c r="CC139" s="441"/>
      <c r="CD139" s="441"/>
      <c r="CE139" s="436"/>
      <c r="CF139" s="436"/>
      <c r="CG139" s="436"/>
      <c r="CH139" s="436"/>
      <c r="CI139" s="436"/>
      <c r="CJ139" s="436"/>
      <c r="CK139" s="436"/>
      <c r="CL139" s="436"/>
      <c r="CM139" s="436"/>
      <c r="CN139" s="436"/>
      <c r="CO139" s="436"/>
      <c r="CP139" s="436"/>
      <c r="CQ139" s="436"/>
      <c r="CR139" s="436"/>
      <c r="CS139" s="436"/>
      <c r="CT139" s="436"/>
      <c r="CU139" s="436"/>
      <c r="CV139" s="436"/>
      <c r="CW139" s="436"/>
      <c r="CX139" s="436"/>
      <c r="CY139" s="436"/>
      <c r="CZ139" s="436"/>
      <c r="DA139" s="436"/>
      <c r="DB139" s="436"/>
      <c r="DC139" s="436"/>
      <c r="DD139" s="436"/>
      <c r="DE139" s="436"/>
      <c r="DF139" s="436"/>
      <c r="DK139" s="436"/>
      <c r="DL139" s="436"/>
      <c r="DM139" s="436"/>
      <c r="DN139" s="436"/>
      <c r="DO139" s="436"/>
      <c r="DP139" s="436"/>
    </row>
    <row r="140" spans="2:120" ht="15">
      <c r="B140" s="432"/>
      <c r="D140" s="432"/>
      <c r="E140" s="433"/>
      <c r="F140" s="434"/>
      <c r="G140" s="432"/>
      <c r="H140" s="435"/>
      <c r="I140" s="435"/>
      <c r="J140" s="435"/>
      <c r="K140" s="435"/>
      <c r="L140" s="435"/>
      <c r="M140" s="435"/>
      <c r="N140" s="435"/>
      <c r="O140" s="436"/>
      <c r="P140" s="436"/>
      <c r="Q140" s="436"/>
      <c r="R140" s="436"/>
      <c r="S140" s="436"/>
      <c r="T140" s="436"/>
      <c r="U140" s="436"/>
      <c r="V140" s="436"/>
      <c r="W140" s="436"/>
      <c r="X140" s="436"/>
      <c r="Y140" s="436"/>
      <c r="Z140" s="436"/>
      <c r="AA140" s="436"/>
      <c r="AB140" s="436"/>
      <c r="AC140" s="436"/>
      <c r="AD140" s="436"/>
      <c r="AE140" s="436"/>
      <c r="AF140" s="436"/>
      <c r="AG140" s="436"/>
      <c r="AH140" s="436"/>
      <c r="AI140" s="436"/>
      <c r="AJ140" s="436"/>
      <c r="AK140" s="436"/>
      <c r="AL140" s="436"/>
      <c r="AM140" s="436"/>
      <c r="AN140" s="436"/>
      <c r="AO140" s="436"/>
      <c r="AP140" s="436"/>
      <c r="AQ140" s="436"/>
      <c r="AR140" s="436"/>
      <c r="AS140" s="436"/>
      <c r="AT140" s="436"/>
      <c r="AU140" s="530"/>
      <c r="AV140" s="530"/>
      <c r="AW140" s="530"/>
      <c r="AX140" s="436"/>
      <c r="AY140" s="436"/>
      <c r="AZ140" s="435"/>
      <c r="BA140" s="435"/>
      <c r="BB140" s="435"/>
      <c r="BC140" s="435"/>
      <c r="BD140" s="435"/>
      <c r="BE140" s="435"/>
      <c r="BF140" s="435"/>
      <c r="BG140" s="435"/>
      <c r="BH140" s="435"/>
      <c r="BI140" s="435"/>
      <c r="BJ140" s="437"/>
      <c r="BK140" s="437"/>
      <c r="BL140" s="438"/>
      <c r="BM140" s="438"/>
      <c r="BN140" s="438"/>
      <c r="BO140" s="438"/>
      <c r="BP140" s="437"/>
      <c r="BQ140" s="438"/>
      <c r="BR140" s="438"/>
      <c r="BS140" s="438"/>
      <c r="BT140" s="439"/>
      <c r="BU140" s="435"/>
      <c r="BV140" s="435"/>
      <c r="BW140" s="435"/>
      <c r="BX140" s="435"/>
      <c r="BY140" s="435"/>
      <c r="BZ140" s="441"/>
      <c r="CA140" s="441"/>
      <c r="CB140" s="441"/>
      <c r="CC140" s="441"/>
      <c r="CD140" s="441"/>
      <c r="CE140" s="436"/>
      <c r="CF140" s="436"/>
      <c r="CG140" s="436"/>
      <c r="CH140" s="436"/>
      <c r="CI140" s="436"/>
      <c r="CJ140" s="436"/>
      <c r="CK140" s="436"/>
      <c r="CL140" s="436"/>
      <c r="CM140" s="436"/>
      <c r="CN140" s="436"/>
      <c r="CO140" s="436"/>
      <c r="CP140" s="436"/>
      <c r="CQ140" s="436"/>
      <c r="CR140" s="436"/>
      <c r="CS140" s="436"/>
      <c r="CT140" s="436"/>
      <c r="CU140" s="436"/>
      <c r="CV140" s="436"/>
      <c r="CW140" s="436"/>
      <c r="CX140" s="436"/>
      <c r="CY140" s="436"/>
      <c r="CZ140" s="436"/>
      <c r="DA140" s="436"/>
      <c r="DB140" s="436"/>
      <c r="DC140" s="436"/>
      <c r="DD140" s="436"/>
      <c r="DE140" s="436"/>
      <c r="DF140" s="436"/>
      <c r="DK140" s="436"/>
      <c r="DL140" s="436"/>
      <c r="DM140" s="436"/>
      <c r="DN140" s="436"/>
      <c r="DO140" s="436"/>
      <c r="DP140" s="436"/>
    </row>
    <row r="141" spans="2:120" ht="25.5" customHeight="1">
      <c r="B141" s="432"/>
      <c r="D141" s="432"/>
      <c r="E141" s="433"/>
      <c r="F141" s="434"/>
      <c r="G141" s="432"/>
      <c r="H141" s="435"/>
      <c r="I141" s="435"/>
      <c r="J141" s="435"/>
      <c r="K141" s="435"/>
      <c r="L141" s="435"/>
      <c r="M141" s="435"/>
      <c r="N141" s="435"/>
      <c r="O141" s="436"/>
      <c r="P141" s="436"/>
      <c r="Q141" s="436"/>
      <c r="R141" s="436"/>
      <c r="S141" s="436"/>
      <c r="T141" s="436"/>
      <c r="U141" s="436"/>
      <c r="V141" s="436"/>
      <c r="W141" s="436"/>
      <c r="X141" s="436"/>
      <c r="Y141" s="436"/>
      <c r="Z141" s="436"/>
      <c r="AA141" s="436"/>
      <c r="AB141" s="436"/>
      <c r="AC141" s="436"/>
      <c r="AD141" s="436"/>
      <c r="AE141" s="436"/>
      <c r="AF141" s="436"/>
      <c r="AG141" s="436"/>
      <c r="AH141" s="436"/>
      <c r="AI141" s="436"/>
      <c r="AJ141" s="436"/>
      <c r="AK141" s="436"/>
      <c r="AL141" s="436"/>
      <c r="AM141" s="436"/>
      <c r="AN141" s="436"/>
      <c r="AO141" s="436"/>
      <c r="AP141" s="436"/>
      <c r="AQ141" s="436"/>
      <c r="AR141" s="436"/>
      <c r="AS141" s="436"/>
      <c r="AT141" s="436"/>
      <c r="AU141" s="530"/>
      <c r="AV141" s="530"/>
      <c r="AW141" s="530"/>
      <c r="AX141" s="436"/>
      <c r="AY141" s="436"/>
      <c r="AZ141" s="436"/>
      <c r="BA141" s="435"/>
      <c r="BB141" s="435"/>
      <c r="BC141" s="435"/>
      <c r="BD141" s="435"/>
      <c r="BE141" s="435"/>
      <c r="BF141" s="435"/>
      <c r="BG141" s="435"/>
      <c r="BH141" s="435"/>
      <c r="BI141" s="435"/>
      <c r="BJ141" s="437"/>
      <c r="BK141" s="437"/>
      <c r="BL141" s="438"/>
      <c r="BM141" s="438"/>
      <c r="BN141" s="438"/>
      <c r="BO141" s="438"/>
      <c r="BP141" s="437"/>
      <c r="BQ141" s="438"/>
      <c r="BR141" s="438"/>
      <c r="BS141" s="438"/>
      <c r="BT141" s="439"/>
      <c r="BU141" s="440"/>
      <c r="BV141" s="440"/>
      <c r="BW141" s="440"/>
      <c r="BX141" s="435"/>
      <c r="BY141" s="440"/>
      <c r="BZ141" s="441"/>
      <c r="CA141" s="441"/>
      <c r="CB141" s="441"/>
      <c r="CC141" s="441"/>
      <c r="CD141" s="441"/>
      <c r="CE141" s="436"/>
      <c r="CF141" s="436"/>
      <c r="CG141" s="436"/>
      <c r="CH141" s="436"/>
      <c r="CI141" s="436"/>
      <c r="CJ141" s="436"/>
      <c r="CK141" s="436"/>
      <c r="CL141" s="436"/>
      <c r="CM141" s="436"/>
      <c r="CN141" s="436"/>
      <c r="CO141" s="436"/>
      <c r="CP141" s="436"/>
      <c r="CQ141" s="436"/>
      <c r="CR141" s="436"/>
      <c r="CS141" s="436"/>
      <c r="CT141" s="436"/>
      <c r="CU141" s="436"/>
      <c r="CV141" s="436"/>
      <c r="CW141" s="436"/>
      <c r="CX141" s="436"/>
      <c r="CY141" s="436"/>
      <c r="CZ141" s="436"/>
      <c r="DA141" s="436"/>
      <c r="DB141" s="436"/>
      <c r="DC141" s="436"/>
      <c r="DD141" s="436"/>
      <c r="DE141" s="436"/>
      <c r="DF141" s="436"/>
      <c r="DK141" s="436"/>
      <c r="DL141" s="436"/>
      <c r="DM141" s="436"/>
      <c r="DN141" s="436"/>
      <c r="DO141" s="436"/>
      <c r="DP141" s="436"/>
    </row>
    <row r="142" spans="2:120" ht="15">
      <c r="B142" s="432"/>
      <c r="D142" s="432"/>
      <c r="E142" s="433"/>
      <c r="F142" s="434"/>
      <c r="G142" s="432"/>
      <c r="H142" s="435"/>
      <c r="I142" s="435"/>
      <c r="J142" s="435"/>
      <c r="K142" s="435"/>
      <c r="L142" s="435"/>
      <c r="M142" s="435"/>
      <c r="N142" s="435"/>
      <c r="O142" s="436"/>
      <c r="P142" s="436"/>
      <c r="Q142" s="436"/>
      <c r="R142" s="436"/>
      <c r="S142" s="436"/>
      <c r="T142" s="436"/>
      <c r="U142" s="436"/>
      <c r="V142" s="436"/>
      <c r="W142" s="436"/>
      <c r="X142" s="436"/>
      <c r="Y142" s="436"/>
      <c r="Z142" s="436"/>
      <c r="AA142" s="436"/>
      <c r="AB142" s="436"/>
      <c r="AC142" s="436"/>
      <c r="AD142" s="436"/>
      <c r="AE142" s="436"/>
      <c r="AF142" s="436"/>
      <c r="AG142" s="436"/>
      <c r="AH142" s="436"/>
      <c r="AI142" s="436"/>
      <c r="AJ142" s="436"/>
      <c r="AK142" s="436"/>
      <c r="AL142" s="436"/>
      <c r="AM142" s="436"/>
      <c r="AN142" s="436"/>
      <c r="AO142" s="436"/>
      <c r="AP142" s="436"/>
      <c r="AQ142" s="436"/>
      <c r="AR142" s="436"/>
      <c r="AS142" s="436"/>
      <c r="AT142" s="436"/>
      <c r="AU142" s="530"/>
      <c r="AV142" s="530"/>
      <c r="AW142" s="530"/>
      <c r="AX142" s="436"/>
      <c r="AY142" s="436"/>
      <c r="AZ142" s="436"/>
      <c r="BA142" s="435"/>
      <c r="BB142" s="435"/>
      <c r="BC142" s="435"/>
      <c r="BD142" s="435"/>
      <c r="BE142" s="435"/>
      <c r="BF142" s="435"/>
      <c r="BG142" s="435"/>
      <c r="BH142" s="435"/>
      <c r="BI142" s="435"/>
      <c r="BJ142" s="437"/>
      <c r="BK142" s="437"/>
      <c r="BL142" s="438"/>
      <c r="BM142" s="438"/>
      <c r="BN142" s="438"/>
      <c r="BO142" s="438"/>
      <c r="BP142" s="437"/>
      <c r="BQ142" s="438"/>
      <c r="BR142" s="438"/>
      <c r="BS142" s="438"/>
      <c r="BT142" s="439"/>
      <c r="BU142" s="440"/>
      <c r="BV142" s="440"/>
      <c r="BW142" s="440"/>
      <c r="BX142" s="435"/>
      <c r="BY142" s="440"/>
      <c r="BZ142" s="441"/>
      <c r="CA142" s="441"/>
      <c r="CB142" s="441"/>
      <c r="CC142" s="441"/>
      <c r="CD142" s="441"/>
      <c r="CE142" s="436"/>
      <c r="CF142" s="436"/>
      <c r="CG142" s="436"/>
      <c r="CH142" s="436"/>
      <c r="CI142" s="436"/>
      <c r="CJ142" s="436"/>
      <c r="CK142" s="436"/>
      <c r="CL142" s="436"/>
      <c r="CM142" s="436"/>
      <c r="CN142" s="436"/>
      <c r="CO142" s="436"/>
      <c r="CP142" s="436"/>
      <c r="CQ142" s="436"/>
      <c r="CR142" s="436"/>
      <c r="CS142" s="436"/>
      <c r="CT142" s="436"/>
      <c r="CU142" s="436"/>
      <c r="CV142" s="436"/>
      <c r="CW142" s="436"/>
      <c r="CX142" s="436"/>
      <c r="CY142" s="436"/>
      <c r="CZ142" s="436"/>
      <c r="DA142" s="436"/>
      <c r="DB142" s="436"/>
      <c r="DC142" s="436"/>
      <c r="DD142" s="436"/>
      <c r="DE142" s="436"/>
      <c r="DF142" s="436"/>
      <c r="DK142" s="436"/>
      <c r="DL142" s="436"/>
      <c r="DM142" s="436"/>
      <c r="DN142" s="436"/>
      <c r="DO142" s="436"/>
      <c r="DP142" s="436"/>
    </row>
    <row r="143" spans="2:120" ht="22.5" customHeight="1">
      <c r="B143" s="432"/>
      <c r="D143" s="432"/>
      <c r="E143" s="433"/>
      <c r="F143" s="434"/>
      <c r="G143" s="432"/>
      <c r="H143" s="435"/>
      <c r="I143" s="435"/>
      <c r="J143" s="435"/>
      <c r="K143" s="435"/>
      <c r="L143" s="435"/>
      <c r="M143" s="435"/>
      <c r="N143" s="435"/>
      <c r="O143" s="436"/>
      <c r="P143" s="436"/>
      <c r="Q143" s="436"/>
      <c r="R143" s="436"/>
      <c r="S143" s="436"/>
      <c r="T143" s="436"/>
      <c r="U143" s="436"/>
      <c r="V143" s="436"/>
      <c r="W143" s="436"/>
      <c r="X143" s="436"/>
      <c r="Y143" s="436"/>
      <c r="Z143" s="436"/>
      <c r="AA143" s="436"/>
      <c r="AB143" s="436"/>
      <c r="AC143" s="436"/>
      <c r="AD143" s="436"/>
      <c r="AE143" s="436"/>
      <c r="AF143" s="436"/>
      <c r="AG143" s="436"/>
      <c r="AH143" s="436"/>
      <c r="AI143" s="436"/>
      <c r="AJ143" s="436"/>
      <c r="AK143" s="436"/>
      <c r="AL143" s="436"/>
      <c r="AM143" s="436"/>
      <c r="AN143" s="436"/>
      <c r="AO143" s="436"/>
      <c r="AP143" s="436"/>
      <c r="AQ143" s="436"/>
      <c r="AR143" s="436"/>
      <c r="AS143" s="436"/>
      <c r="AT143" s="436"/>
      <c r="AU143" s="530"/>
      <c r="AV143" s="530"/>
      <c r="AW143" s="530"/>
      <c r="AX143" s="436"/>
      <c r="AY143" s="436"/>
      <c r="AZ143" s="436"/>
      <c r="BA143" s="435"/>
      <c r="BB143" s="435"/>
      <c r="BC143" s="435"/>
      <c r="BD143" s="435"/>
      <c r="BE143" s="435"/>
      <c r="BF143" s="435"/>
      <c r="BG143" s="435"/>
      <c r="BH143" s="435"/>
      <c r="BI143" s="435"/>
      <c r="BJ143" s="437"/>
      <c r="BK143" s="437"/>
      <c r="BL143" s="438"/>
      <c r="BM143" s="438"/>
      <c r="BN143" s="438"/>
      <c r="BO143" s="438"/>
      <c r="BP143" s="437"/>
      <c r="BQ143" s="438"/>
      <c r="BR143" s="438"/>
      <c r="BS143" s="438"/>
      <c r="BT143" s="439"/>
      <c r="BU143" s="440"/>
      <c r="BV143" s="440"/>
      <c r="BW143" s="440"/>
      <c r="BX143" s="435"/>
      <c r="BY143" s="440"/>
      <c r="BZ143" s="441"/>
      <c r="CA143" s="441"/>
      <c r="CB143" s="441"/>
      <c r="CC143" s="441"/>
      <c r="CD143" s="441"/>
      <c r="CE143" s="436"/>
      <c r="CF143" s="436"/>
      <c r="CG143" s="436"/>
      <c r="CH143" s="436"/>
      <c r="CI143" s="436"/>
      <c r="CJ143" s="436"/>
      <c r="CK143" s="436"/>
      <c r="CL143" s="436"/>
      <c r="CM143" s="436"/>
      <c r="CN143" s="436"/>
      <c r="CO143" s="436"/>
      <c r="CP143" s="436"/>
      <c r="CQ143" s="436"/>
      <c r="CR143" s="436"/>
      <c r="CS143" s="436"/>
      <c r="CT143" s="436"/>
      <c r="CU143" s="436"/>
      <c r="CV143" s="436"/>
      <c r="CW143" s="436"/>
      <c r="CX143" s="436"/>
      <c r="CY143" s="436"/>
      <c r="CZ143" s="436"/>
      <c r="DA143" s="436"/>
      <c r="DB143" s="436"/>
      <c r="DC143" s="436"/>
      <c r="DD143" s="436"/>
      <c r="DE143" s="436"/>
      <c r="DF143" s="436"/>
      <c r="DK143" s="436"/>
      <c r="DL143" s="436"/>
      <c r="DM143" s="436"/>
      <c r="DN143" s="436"/>
      <c r="DO143" s="436"/>
      <c r="DP143" s="436"/>
    </row>
    <row r="144" spans="2:120" ht="21.75" customHeight="1">
      <c r="B144" s="432"/>
      <c r="D144" s="432"/>
      <c r="E144" s="433"/>
      <c r="F144" s="434"/>
      <c r="G144" s="432"/>
      <c r="H144" s="435"/>
      <c r="I144" s="435"/>
      <c r="J144" s="435"/>
      <c r="K144" s="449"/>
      <c r="L144" s="435"/>
      <c r="M144" s="435"/>
      <c r="N144" s="435"/>
      <c r="O144" s="447"/>
      <c r="P144" s="447"/>
      <c r="Q144" s="447"/>
      <c r="R144" s="447"/>
      <c r="S144" s="447"/>
      <c r="T144" s="447"/>
      <c r="U144" s="447"/>
      <c r="V144" s="447"/>
      <c r="W144" s="447"/>
      <c r="X144" s="447"/>
      <c r="Y144" s="447"/>
      <c r="Z144" s="447"/>
      <c r="AA144" s="447"/>
      <c r="AB144" s="447"/>
      <c r="AC144" s="447"/>
      <c r="AD144" s="447"/>
      <c r="AE144" s="447"/>
      <c r="AF144" s="447"/>
      <c r="AG144" s="447"/>
      <c r="AH144" s="447"/>
      <c r="AI144" s="447"/>
      <c r="AJ144" s="447"/>
      <c r="AK144" s="447"/>
      <c r="AL144" s="447"/>
      <c r="AM144" s="447"/>
      <c r="AN144" s="447"/>
      <c r="AO144" s="447"/>
      <c r="AP144" s="447"/>
      <c r="AQ144" s="447"/>
      <c r="AR144" s="447"/>
      <c r="AS144" s="447"/>
      <c r="AT144" s="447"/>
      <c r="AU144" s="531"/>
      <c r="AV144" s="531"/>
      <c r="AW144" s="531"/>
      <c r="AX144" s="436"/>
      <c r="AY144" s="447"/>
      <c r="AZ144" s="436"/>
      <c r="BA144" s="435"/>
      <c r="BB144" s="435"/>
      <c r="BC144" s="435"/>
      <c r="BD144" s="435"/>
      <c r="BE144" s="435"/>
      <c r="BF144" s="435"/>
      <c r="BG144" s="435"/>
      <c r="BH144" s="435"/>
      <c r="BI144" s="435"/>
      <c r="BJ144" s="437"/>
      <c r="BK144" s="437"/>
      <c r="BL144" s="438"/>
      <c r="BM144" s="438"/>
      <c r="BN144" s="432"/>
      <c r="BO144" s="432"/>
      <c r="BP144" s="435"/>
      <c r="BQ144" s="432"/>
      <c r="BR144" s="432"/>
      <c r="BS144" s="432"/>
      <c r="BT144" s="439"/>
      <c r="BU144" s="440"/>
      <c r="BV144" s="440"/>
      <c r="BW144" s="440"/>
      <c r="BX144" s="435"/>
      <c r="BY144" s="440"/>
      <c r="BZ144" s="441"/>
      <c r="CA144" s="441"/>
      <c r="CB144" s="441"/>
      <c r="CC144" s="441"/>
      <c r="CD144" s="441"/>
      <c r="CE144" s="447"/>
      <c r="CF144" s="447"/>
      <c r="CG144" s="447"/>
      <c r="CH144" s="447"/>
      <c r="CI144" s="447"/>
      <c r="CJ144" s="447"/>
      <c r="CK144" s="447"/>
      <c r="CL144" s="447"/>
      <c r="CM144" s="447"/>
      <c r="CN144" s="447"/>
      <c r="CO144" s="447"/>
      <c r="CP144" s="447"/>
      <c r="CQ144" s="447"/>
      <c r="CR144" s="447"/>
      <c r="CS144" s="447"/>
      <c r="CT144" s="447"/>
      <c r="CU144" s="447"/>
      <c r="CV144" s="447"/>
      <c r="CW144" s="447"/>
      <c r="CX144" s="447"/>
      <c r="CY144" s="447"/>
      <c r="CZ144" s="447"/>
      <c r="DA144" s="447"/>
      <c r="DB144" s="447"/>
      <c r="DC144" s="447"/>
      <c r="DD144" s="447"/>
      <c r="DE144" s="447"/>
      <c r="DF144" s="447"/>
      <c r="DK144" s="447"/>
      <c r="DL144" s="447"/>
      <c r="DM144" s="447"/>
      <c r="DN144" s="447"/>
      <c r="DO144" s="447"/>
      <c r="DP144" s="447"/>
    </row>
    <row r="145" spans="2:120" ht="18.75" customHeight="1">
      <c r="B145" s="432"/>
      <c r="D145" s="432"/>
      <c r="E145" s="433"/>
      <c r="F145" s="434"/>
      <c r="G145" s="432"/>
      <c r="H145" s="435"/>
      <c r="I145" s="435"/>
      <c r="J145" s="435"/>
      <c r="K145" s="435"/>
      <c r="L145" s="435"/>
      <c r="M145" s="435"/>
      <c r="N145" s="435"/>
      <c r="O145" s="436"/>
      <c r="P145" s="436"/>
      <c r="Q145" s="436"/>
      <c r="R145" s="436"/>
      <c r="S145" s="436"/>
      <c r="T145" s="436"/>
      <c r="U145" s="436"/>
      <c r="V145" s="436"/>
      <c r="W145" s="436"/>
      <c r="X145" s="436"/>
      <c r="Y145" s="436"/>
      <c r="Z145" s="436"/>
      <c r="AA145" s="436"/>
      <c r="AB145" s="436"/>
      <c r="AC145" s="436"/>
      <c r="AD145" s="436"/>
      <c r="AE145" s="436"/>
      <c r="AF145" s="436"/>
      <c r="AG145" s="436"/>
      <c r="AH145" s="436"/>
      <c r="AI145" s="436"/>
      <c r="AJ145" s="436"/>
      <c r="AK145" s="436"/>
      <c r="AL145" s="436"/>
      <c r="AM145" s="436"/>
      <c r="AN145" s="436"/>
      <c r="AO145" s="436"/>
      <c r="AP145" s="436"/>
      <c r="AQ145" s="436"/>
      <c r="AR145" s="436"/>
      <c r="AS145" s="436"/>
      <c r="AT145" s="436"/>
      <c r="AU145" s="530"/>
      <c r="AV145" s="530"/>
      <c r="AW145" s="530"/>
      <c r="AX145" s="436"/>
      <c r="AY145" s="436"/>
      <c r="AZ145" s="436"/>
      <c r="BA145" s="435"/>
      <c r="BB145" s="435"/>
      <c r="BC145" s="435"/>
      <c r="BD145" s="435"/>
      <c r="BE145" s="435"/>
      <c r="BF145" s="435"/>
      <c r="BG145" s="435"/>
      <c r="BH145" s="435"/>
      <c r="BI145" s="435"/>
      <c r="BJ145" s="437"/>
      <c r="BK145" s="437"/>
      <c r="BL145" s="438"/>
      <c r="BM145" s="438"/>
      <c r="BN145" s="438"/>
      <c r="BO145" s="438"/>
      <c r="BP145" s="437"/>
      <c r="BQ145" s="438"/>
      <c r="BR145" s="438"/>
      <c r="BS145" s="438"/>
      <c r="BT145" s="439"/>
      <c r="BU145" s="440"/>
      <c r="BV145" s="440"/>
      <c r="BW145" s="440"/>
      <c r="BX145" s="435"/>
      <c r="BY145" s="440"/>
      <c r="BZ145" s="441"/>
      <c r="CA145" s="441"/>
      <c r="CB145" s="441"/>
      <c r="CC145" s="441"/>
      <c r="CD145" s="441"/>
      <c r="CE145" s="436"/>
      <c r="CF145" s="436"/>
      <c r="CG145" s="436"/>
      <c r="CH145" s="436"/>
      <c r="CI145" s="436"/>
      <c r="CJ145" s="436"/>
      <c r="CK145" s="436"/>
      <c r="CL145" s="436"/>
      <c r="CM145" s="436"/>
      <c r="CN145" s="436"/>
      <c r="CO145" s="436"/>
      <c r="CP145" s="436"/>
      <c r="CQ145" s="436"/>
      <c r="CR145" s="436"/>
      <c r="CS145" s="436"/>
      <c r="CT145" s="436"/>
      <c r="CU145" s="436"/>
      <c r="CV145" s="436"/>
      <c r="CW145" s="436"/>
      <c r="CX145" s="436"/>
      <c r="CY145" s="436"/>
      <c r="CZ145" s="436"/>
      <c r="DA145" s="436"/>
      <c r="DB145" s="436"/>
      <c r="DC145" s="436"/>
      <c r="DD145" s="436"/>
      <c r="DE145" s="436"/>
      <c r="DF145" s="436"/>
      <c r="DK145" s="436"/>
      <c r="DL145" s="436"/>
      <c r="DM145" s="436"/>
      <c r="DN145" s="436"/>
      <c r="DO145" s="436"/>
      <c r="DP145" s="436"/>
    </row>
    <row r="146" spans="2:120" ht="25.5" customHeight="1">
      <c r="B146" s="432"/>
      <c r="D146" s="432"/>
      <c r="E146" s="433"/>
      <c r="F146" s="434"/>
      <c r="G146" s="432"/>
      <c r="H146" s="435"/>
      <c r="I146" s="435"/>
      <c r="J146" s="435"/>
      <c r="K146" s="435"/>
      <c r="L146" s="435"/>
      <c r="M146" s="435"/>
      <c r="N146" s="435"/>
      <c r="O146" s="436"/>
      <c r="P146" s="436"/>
      <c r="Q146" s="436"/>
      <c r="R146" s="436"/>
      <c r="S146" s="436"/>
      <c r="T146" s="436"/>
      <c r="U146" s="436"/>
      <c r="V146" s="436"/>
      <c r="W146" s="436"/>
      <c r="X146" s="436"/>
      <c r="Y146" s="436"/>
      <c r="Z146" s="436"/>
      <c r="AA146" s="436"/>
      <c r="AB146" s="436"/>
      <c r="AC146" s="436"/>
      <c r="AD146" s="436"/>
      <c r="AE146" s="436"/>
      <c r="AF146" s="436"/>
      <c r="AG146" s="436"/>
      <c r="AH146" s="436"/>
      <c r="AI146" s="436"/>
      <c r="AJ146" s="436"/>
      <c r="AK146" s="436"/>
      <c r="AL146" s="436"/>
      <c r="AM146" s="436"/>
      <c r="AN146" s="436"/>
      <c r="AO146" s="436"/>
      <c r="AP146" s="436"/>
      <c r="AQ146" s="436"/>
      <c r="AR146" s="436"/>
      <c r="AS146" s="436"/>
      <c r="AT146" s="436"/>
      <c r="AU146" s="530"/>
      <c r="AV146" s="530"/>
      <c r="AW146" s="530"/>
      <c r="AX146" s="436"/>
      <c r="AY146" s="436"/>
      <c r="AZ146" s="436"/>
      <c r="BA146" s="435"/>
      <c r="BB146" s="435"/>
      <c r="BC146" s="435"/>
      <c r="BD146" s="435"/>
      <c r="BE146" s="435"/>
      <c r="BF146" s="435"/>
      <c r="BG146" s="435"/>
      <c r="BH146" s="435"/>
      <c r="BI146" s="435"/>
      <c r="BJ146" s="437"/>
      <c r="BK146" s="437"/>
      <c r="BL146" s="438"/>
      <c r="BM146" s="438"/>
      <c r="BN146" s="438"/>
      <c r="BO146" s="438"/>
      <c r="BP146" s="437"/>
      <c r="BQ146" s="438"/>
      <c r="BR146" s="438"/>
      <c r="BS146" s="438"/>
      <c r="BT146" s="439"/>
      <c r="BU146" s="440"/>
      <c r="BV146" s="440"/>
      <c r="BW146" s="440"/>
      <c r="BX146" s="435"/>
      <c r="BY146" s="440"/>
      <c r="BZ146" s="441"/>
      <c r="CA146" s="441"/>
      <c r="CB146" s="441"/>
      <c r="CC146" s="441"/>
      <c r="CD146" s="441"/>
      <c r="CE146" s="436"/>
      <c r="CF146" s="436"/>
      <c r="CG146" s="436"/>
      <c r="CH146" s="436"/>
      <c r="CI146" s="436"/>
      <c r="CJ146" s="436"/>
      <c r="CK146" s="436"/>
      <c r="CL146" s="436"/>
      <c r="CM146" s="436"/>
      <c r="CN146" s="436"/>
      <c r="CO146" s="436"/>
      <c r="CP146" s="436"/>
      <c r="CQ146" s="436"/>
      <c r="CR146" s="436"/>
      <c r="CS146" s="436"/>
      <c r="CT146" s="436"/>
      <c r="CU146" s="436"/>
      <c r="CV146" s="436"/>
      <c r="CW146" s="436"/>
      <c r="CX146" s="436"/>
      <c r="CY146" s="436"/>
      <c r="CZ146" s="436"/>
      <c r="DA146" s="436"/>
      <c r="DB146" s="436"/>
      <c r="DC146" s="436"/>
      <c r="DD146" s="436"/>
      <c r="DE146" s="436"/>
      <c r="DF146" s="436"/>
      <c r="DK146" s="436"/>
      <c r="DL146" s="436"/>
      <c r="DM146" s="436"/>
      <c r="DN146" s="436"/>
      <c r="DO146" s="436"/>
      <c r="DP146" s="436"/>
    </row>
    <row r="147" spans="2:120" ht="20.25" customHeight="1">
      <c r="B147" s="432"/>
      <c r="D147" s="432"/>
      <c r="E147" s="433"/>
      <c r="F147" s="434"/>
      <c r="G147" s="432"/>
      <c r="H147" s="435"/>
      <c r="I147" s="435"/>
      <c r="J147" s="435"/>
      <c r="K147" s="435"/>
      <c r="L147" s="435"/>
      <c r="M147" s="435"/>
      <c r="N147" s="435"/>
      <c r="O147" s="447"/>
      <c r="P147" s="447"/>
      <c r="Q147" s="447"/>
      <c r="R147" s="447"/>
      <c r="S147" s="447"/>
      <c r="T147" s="447"/>
      <c r="U147" s="447"/>
      <c r="V147" s="447"/>
      <c r="W147" s="447"/>
      <c r="X147" s="447"/>
      <c r="Y147" s="447"/>
      <c r="Z147" s="447"/>
      <c r="AA147" s="447"/>
      <c r="AB147" s="447"/>
      <c r="AC147" s="447"/>
      <c r="AD147" s="447"/>
      <c r="AE147" s="447"/>
      <c r="AF147" s="447"/>
      <c r="AG147" s="447"/>
      <c r="AH147" s="447"/>
      <c r="AI147" s="447"/>
      <c r="AJ147" s="447"/>
      <c r="AK147" s="447"/>
      <c r="AL147" s="447"/>
      <c r="AM147" s="447"/>
      <c r="AN147" s="447"/>
      <c r="AO147" s="447"/>
      <c r="AP147" s="447"/>
      <c r="AQ147" s="447"/>
      <c r="AR147" s="447"/>
      <c r="AS147" s="447"/>
      <c r="AT147" s="447"/>
      <c r="AU147" s="531"/>
      <c r="AV147" s="531"/>
      <c r="AW147" s="531"/>
      <c r="AX147" s="436"/>
      <c r="AY147" s="447"/>
      <c r="AZ147" s="436"/>
      <c r="BA147" s="435"/>
      <c r="BB147" s="435"/>
      <c r="BC147" s="435"/>
      <c r="BD147" s="435"/>
      <c r="BE147" s="435"/>
      <c r="BF147" s="435"/>
      <c r="BG147" s="435"/>
      <c r="BH147" s="435"/>
      <c r="BI147" s="435"/>
      <c r="BJ147" s="437"/>
      <c r="BK147" s="437"/>
      <c r="BL147" s="438"/>
      <c r="BM147" s="438"/>
      <c r="BN147" s="432"/>
      <c r="BO147" s="432"/>
      <c r="BP147" s="435"/>
      <c r="BQ147" s="432"/>
      <c r="BR147" s="432"/>
      <c r="BS147" s="432"/>
      <c r="BT147" s="439"/>
      <c r="BU147" s="440"/>
      <c r="BV147" s="440"/>
      <c r="BW147" s="440"/>
      <c r="BX147" s="435"/>
      <c r="BY147" s="440"/>
      <c r="BZ147" s="441"/>
      <c r="CA147" s="441"/>
      <c r="CB147" s="441"/>
      <c r="CC147" s="441"/>
      <c r="CD147" s="441"/>
      <c r="CE147" s="447"/>
      <c r="CF147" s="447"/>
      <c r="CG147" s="447"/>
      <c r="CH147" s="447"/>
      <c r="CI147" s="447"/>
      <c r="CJ147" s="447"/>
      <c r="CK147" s="447"/>
      <c r="CL147" s="447"/>
      <c r="CM147" s="447"/>
      <c r="CN147" s="447"/>
      <c r="CO147" s="447"/>
      <c r="CP147" s="447"/>
      <c r="CQ147" s="447"/>
      <c r="CR147" s="447"/>
      <c r="CS147" s="447"/>
      <c r="CT147" s="447"/>
      <c r="CU147" s="447"/>
      <c r="CV147" s="447"/>
      <c r="CW147" s="447"/>
      <c r="CX147" s="447"/>
      <c r="CY147" s="447"/>
      <c r="CZ147" s="447"/>
      <c r="DA147" s="447"/>
      <c r="DB147" s="447"/>
      <c r="DC147" s="447"/>
      <c r="DD147" s="447"/>
      <c r="DE147" s="447"/>
      <c r="DF147" s="447"/>
      <c r="DK147" s="447"/>
      <c r="DL147" s="447"/>
      <c r="DM147" s="447"/>
      <c r="DN147" s="447"/>
      <c r="DO147" s="447"/>
      <c r="DP147" s="447"/>
    </row>
    <row r="148" spans="2:120" ht="15">
      <c r="B148" s="432"/>
      <c r="D148" s="432"/>
      <c r="E148" s="433"/>
      <c r="F148" s="434"/>
      <c r="G148" s="432"/>
      <c r="H148" s="435"/>
      <c r="I148" s="435"/>
      <c r="J148" s="435"/>
      <c r="K148" s="435"/>
      <c r="L148" s="435"/>
      <c r="M148" s="435"/>
      <c r="N148" s="435"/>
      <c r="O148" s="436"/>
      <c r="P148" s="436"/>
      <c r="Q148" s="436"/>
      <c r="R148" s="436"/>
      <c r="S148" s="436"/>
      <c r="T148" s="436"/>
      <c r="U148" s="436"/>
      <c r="V148" s="436"/>
      <c r="W148" s="436"/>
      <c r="X148" s="436"/>
      <c r="Y148" s="436"/>
      <c r="Z148" s="436"/>
      <c r="AA148" s="436"/>
      <c r="AB148" s="436"/>
      <c r="AC148" s="436"/>
      <c r="AD148" s="436"/>
      <c r="AE148" s="436"/>
      <c r="AF148" s="436"/>
      <c r="AG148" s="436"/>
      <c r="AH148" s="436"/>
      <c r="AI148" s="436"/>
      <c r="AJ148" s="436"/>
      <c r="AK148" s="436"/>
      <c r="AL148" s="436"/>
      <c r="AM148" s="436"/>
      <c r="AN148" s="436"/>
      <c r="AO148" s="436"/>
      <c r="AP148" s="436"/>
      <c r="AQ148" s="436"/>
      <c r="AR148" s="436"/>
      <c r="AS148" s="436"/>
      <c r="AT148" s="436"/>
      <c r="AU148" s="530"/>
      <c r="AV148" s="530"/>
      <c r="AW148" s="530"/>
      <c r="AX148" s="436"/>
      <c r="AY148" s="436"/>
      <c r="AZ148" s="436"/>
      <c r="BA148" s="435"/>
      <c r="BB148" s="435"/>
      <c r="BC148" s="435"/>
      <c r="BD148" s="435"/>
      <c r="BE148" s="435"/>
      <c r="BF148" s="435"/>
      <c r="BG148" s="435"/>
      <c r="BH148" s="435"/>
      <c r="BI148" s="435"/>
      <c r="BJ148" s="437"/>
      <c r="BK148" s="437"/>
      <c r="BL148" s="438"/>
      <c r="BM148" s="438"/>
      <c r="BN148" s="438"/>
      <c r="BO148" s="438"/>
      <c r="BP148" s="437"/>
      <c r="BQ148" s="438"/>
      <c r="BR148" s="437"/>
      <c r="BS148" s="438"/>
      <c r="BT148" s="439"/>
      <c r="BU148" s="440"/>
      <c r="BV148" s="440"/>
      <c r="BW148" s="440"/>
      <c r="BX148" s="435"/>
      <c r="BY148" s="440"/>
      <c r="BZ148" s="441"/>
      <c r="CA148" s="441"/>
      <c r="CB148" s="441"/>
      <c r="CC148" s="441"/>
      <c r="CD148" s="441"/>
      <c r="CE148" s="436"/>
      <c r="CF148" s="436"/>
      <c r="CG148" s="436"/>
      <c r="CH148" s="436"/>
      <c r="CI148" s="436"/>
      <c r="CJ148" s="436"/>
      <c r="CK148" s="436"/>
      <c r="CL148" s="436"/>
      <c r="CM148" s="436"/>
      <c r="CN148" s="436"/>
      <c r="CO148" s="436"/>
      <c r="CP148" s="436"/>
      <c r="CQ148" s="436"/>
      <c r="CR148" s="436"/>
      <c r="CS148" s="436"/>
      <c r="CT148" s="436"/>
      <c r="CU148" s="436"/>
      <c r="CV148" s="436"/>
      <c r="CW148" s="436"/>
      <c r="CX148" s="436"/>
      <c r="CY148" s="436"/>
      <c r="CZ148" s="436"/>
      <c r="DA148" s="436"/>
      <c r="DB148" s="436"/>
      <c r="DC148" s="436"/>
      <c r="DD148" s="436"/>
      <c r="DE148" s="436"/>
      <c r="DF148" s="436"/>
      <c r="DK148" s="436"/>
      <c r="DL148" s="436"/>
      <c r="DM148" s="436"/>
      <c r="DN148" s="436"/>
      <c r="DO148" s="436"/>
      <c r="DP148" s="436"/>
    </row>
    <row r="149" spans="1:136" s="448" customFormat="1" ht="15">
      <c r="A149" s="72"/>
      <c r="B149" s="432"/>
      <c r="C149" s="72"/>
      <c r="D149" s="432"/>
      <c r="E149" s="433"/>
      <c r="F149" s="434"/>
      <c r="G149" s="432"/>
      <c r="H149" s="435"/>
      <c r="I149" s="435"/>
      <c r="J149" s="435"/>
      <c r="K149" s="435"/>
      <c r="L149" s="435"/>
      <c r="M149" s="435"/>
      <c r="N149" s="435"/>
      <c r="O149" s="436"/>
      <c r="P149" s="436"/>
      <c r="Q149" s="436"/>
      <c r="R149" s="436"/>
      <c r="S149" s="436"/>
      <c r="T149" s="436"/>
      <c r="U149" s="436"/>
      <c r="V149" s="436"/>
      <c r="W149" s="436"/>
      <c r="X149" s="436"/>
      <c r="Y149" s="436"/>
      <c r="Z149" s="436"/>
      <c r="AA149" s="436"/>
      <c r="AB149" s="436"/>
      <c r="AC149" s="436"/>
      <c r="AD149" s="436"/>
      <c r="AE149" s="436"/>
      <c r="AF149" s="436"/>
      <c r="AG149" s="436"/>
      <c r="AH149" s="436"/>
      <c r="AI149" s="436"/>
      <c r="AJ149" s="436"/>
      <c r="AK149" s="436"/>
      <c r="AL149" s="436"/>
      <c r="AM149" s="436"/>
      <c r="AN149" s="436"/>
      <c r="AO149" s="436"/>
      <c r="AP149" s="436"/>
      <c r="AQ149" s="436"/>
      <c r="AR149" s="436"/>
      <c r="AS149" s="436"/>
      <c r="AT149" s="436"/>
      <c r="AU149" s="530"/>
      <c r="AV149" s="530"/>
      <c r="AW149" s="530"/>
      <c r="AX149" s="436"/>
      <c r="AY149" s="436"/>
      <c r="AZ149" s="436"/>
      <c r="BA149" s="435"/>
      <c r="BB149" s="435"/>
      <c r="BC149" s="435"/>
      <c r="BD149" s="435"/>
      <c r="BE149" s="435"/>
      <c r="BF149" s="435"/>
      <c r="BG149" s="435"/>
      <c r="BH149" s="435"/>
      <c r="BI149" s="435"/>
      <c r="BJ149" s="437"/>
      <c r="BK149" s="437"/>
      <c r="BL149" s="438"/>
      <c r="BM149" s="438"/>
      <c r="BN149" s="438"/>
      <c r="BO149" s="438"/>
      <c r="BP149" s="437"/>
      <c r="BQ149" s="438"/>
      <c r="BR149" s="437"/>
      <c r="BS149" s="438"/>
      <c r="BT149" s="439"/>
      <c r="BU149" s="440"/>
      <c r="BV149" s="440"/>
      <c r="BW149" s="440"/>
      <c r="BX149" s="435"/>
      <c r="BY149" s="440"/>
      <c r="BZ149" s="441"/>
      <c r="CA149" s="441"/>
      <c r="CB149" s="441"/>
      <c r="CC149" s="441"/>
      <c r="CD149" s="441"/>
      <c r="CE149" s="436"/>
      <c r="CF149" s="436"/>
      <c r="CG149" s="436"/>
      <c r="CH149" s="436"/>
      <c r="CI149" s="436"/>
      <c r="CJ149" s="436"/>
      <c r="CK149" s="436"/>
      <c r="CL149" s="436"/>
      <c r="CM149" s="436"/>
      <c r="CN149" s="436"/>
      <c r="CO149" s="436"/>
      <c r="CP149" s="436"/>
      <c r="CQ149" s="436"/>
      <c r="CR149" s="436"/>
      <c r="CS149" s="436"/>
      <c r="CT149" s="436"/>
      <c r="CU149" s="436"/>
      <c r="CV149" s="436"/>
      <c r="CW149" s="436"/>
      <c r="CX149" s="436"/>
      <c r="CY149" s="436"/>
      <c r="CZ149" s="436"/>
      <c r="DA149" s="436"/>
      <c r="DB149" s="436"/>
      <c r="DC149" s="436"/>
      <c r="DD149" s="436"/>
      <c r="DE149" s="436"/>
      <c r="DF149" s="436"/>
      <c r="DH149" s="432"/>
      <c r="DI149" s="432"/>
      <c r="DJ149" s="432"/>
      <c r="DK149" s="436"/>
      <c r="DL149" s="436"/>
      <c r="DM149" s="436"/>
      <c r="DN149" s="436"/>
      <c r="DO149" s="436"/>
      <c r="DP149" s="436"/>
      <c r="DS149" s="432"/>
      <c r="EC149" s="432"/>
      <c r="ED149" s="432"/>
      <c r="EE149" s="432"/>
      <c r="EF149" s="432"/>
    </row>
    <row r="150" spans="1:136" s="448" customFormat="1" ht="15">
      <c r="A150" s="72"/>
      <c r="B150" s="432"/>
      <c r="C150" s="72"/>
      <c r="D150" s="432"/>
      <c r="E150" s="433"/>
      <c r="F150" s="434"/>
      <c r="G150" s="432"/>
      <c r="H150" s="435"/>
      <c r="I150" s="435"/>
      <c r="J150" s="435"/>
      <c r="K150" s="435"/>
      <c r="L150" s="435"/>
      <c r="M150" s="435"/>
      <c r="N150" s="435"/>
      <c r="O150" s="436"/>
      <c r="P150" s="436"/>
      <c r="Q150" s="436"/>
      <c r="R150" s="436"/>
      <c r="S150" s="436"/>
      <c r="T150" s="436"/>
      <c r="U150" s="436"/>
      <c r="V150" s="436"/>
      <c r="W150" s="436"/>
      <c r="X150" s="436"/>
      <c r="Y150" s="436"/>
      <c r="Z150" s="436"/>
      <c r="AA150" s="436"/>
      <c r="AB150" s="436"/>
      <c r="AC150" s="436"/>
      <c r="AD150" s="436"/>
      <c r="AE150" s="436"/>
      <c r="AF150" s="436"/>
      <c r="AG150" s="436"/>
      <c r="AH150" s="436"/>
      <c r="AI150" s="436"/>
      <c r="AJ150" s="436"/>
      <c r="AK150" s="436"/>
      <c r="AL150" s="436"/>
      <c r="AM150" s="436"/>
      <c r="AN150" s="436"/>
      <c r="AO150" s="436"/>
      <c r="AP150" s="436"/>
      <c r="AQ150" s="436"/>
      <c r="AR150" s="436"/>
      <c r="AS150" s="436"/>
      <c r="AT150" s="436"/>
      <c r="AU150" s="530"/>
      <c r="AV150" s="530"/>
      <c r="AW150" s="530"/>
      <c r="AX150" s="436"/>
      <c r="AY150" s="436"/>
      <c r="AZ150" s="436"/>
      <c r="BA150" s="435"/>
      <c r="BB150" s="435"/>
      <c r="BC150" s="435"/>
      <c r="BD150" s="435"/>
      <c r="BE150" s="435"/>
      <c r="BF150" s="435"/>
      <c r="BG150" s="435"/>
      <c r="BH150" s="435"/>
      <c r="BI150" s="435"/>
      <c r="BJ150" s="437"/>
      <c r="BK150" s="437"/>
      <c r="BL150" s="438"/>
      <c r="BM150" s="438"/>
      <c r="BN150" s="438"/>
      <c r="BO150" s="438"/>
      <c r="BP150" s="437"/>
      <c r="BQ150" s="438"/>
      <c r="BR150" s="437"/>
      <c r="BS150" s="438"/>
      <c r="BT150" s="439"/>
      <c r="BU150" s="440"/>
      <c r="BV150" s="440"/>
      <c r="BW150" s="440"/>
      <c r="BX150" s="435"/>
      <c r="BY150" s="440"/>
      <c r="BZ150" s="441"/>
      <c r="CA150" s="441"/>
      <c r="CB150" s="441"/>
      <c r="CC150" s="441"/>
      <c r="CD150" s="441"/>
      <c r="CE150" s="436"/>
      <c r="CF150" s="436"/>
      <c r="CG150" s="436"/>
      <c r="CH150" s="436"/>
      <c r="CI150" s="436"/>
      <c r="CJ150" s="436"/>
      <c r="CK150" s="436"/>
      <c r="CL150" s="436"/>
      <c r="CM150" s="436"/>
      <c r="CN150" s="436"/>
      <c r="CO150" s="436"/>
      <c r="CP150" s="436"/>
      <c r="CQ150" s="436"/>
      <c r="CR150" s="436"/>
      <c r="CS150" s="436"/>
      <c r="CT150" s="436"/>
      <c r="CU150" s="436"/>
      <c r="CV150" s="436"/>
      <c r="CW150" s="436"/>
      <c r="CX150" s="436"/>
      <c r="CY150" s="436"/>
      <c r="CZ150" s="436"/>
      <c r="DA150" s="436"/>
      <c r="DB150" s="436"/>
      <c r="DC150" s="436"/>
      <c r="DD150" s="436"/>
      <c r="DE150" s="436"/>
      <c r="DF150" s="436"/>
      <c r="DH150" s="432"/>
      <c r="DI150" s="432"/>
      <c r="DJ150" s="432"/>
      <c r="DK150" s="436"/>
      <c r="DL150" s="436"/>
      <c r="DM150" s="436"/>
      <c r="DN150" s="436"/>
      <c r="DO150" s="436"/>
      <c r="DP150" s="436"/>
      <c r="DS150" s="432"/>
      <c r="EC150" s="432"/>
      <c r="ED150" s="432"/>
      <c r="EE150" s="432"/>
      <c r="EF150" s="432"/>
    </row>
    <row r="151" spans="1:136" s="448" customFormat="1" ht="15">
      <c r="A151" s="72"/>
      <c r="B151" s="432"/>
      <c r="C151" s="72"/>
      <c r="D151" s="432"/>
      <c r="E151" s="433"/>
      <c r="F151" s="434"/>
      <c r="G151" s="432"/>
      <c r="H151" s="435"/>
      <c r="I151" s="435"/>
      <c r="J151" s="435"/>
      <c r="K151" s="435"/>
      <c r="L151" s="435"/>
      <c r="M151" s="435"/>
      <c r="N151" s="435"/>
      <c r="O151" s="436"/>
      <c r="P151" s="436"/>
      <c r="Q151" s="436"/>
      <c r="R151" s="436"/>
      <c r="S151" s="436"/>
      <c r="T151" s="436"/>
      <c r="U151" s="436"/>
      <c r="V151" s="436"/>
      <c r="W151" s="436"/>
      <c r="X151" s="436"/>
      <c r="Y151" s="436"/>
      <c r="Z151" s="436"/>
      <c r="AA151" s="436"/>
      <c r="AB151" s="436"/>
      <c r="AC151" s="436"/>
      <c r="AD151" s="436"/>
      <c r="AE151" s="436"/>
      <c r="AF151" s="436"/>
      <c r="AG151" s="436"/>
      <c r="AH151" s="436"/>
      <c r="AI151" s="436"/>
      <c r="AJ151" s="436"/>
      <c r="AK151" s="436"/>
      <c r="AL151" s="436"/>
      <c r="AM151" s="436"/>
      <c r="AN151" s="436"/>
      <c r="AO151" s="436"/>
      <c r="AP151" s="436"/>
      <c r="AQ151" s="436"/>
      <c r="AR151" s="436"/>
      <c r="AS151" s="436"/>
      <c r="AT151" s="436"/>
      <c r="AU151" s="530"/>
      <c r="AV151" s="530"/>
      <c r="AW151" s="530"/>
      <c r="AX151" s="436"/>
      <c r="AY151" s="436"/>
      <c r="AZ151" s="436"/>
      <c r="BA151" s="435"/>
      <c r="BB151" s="435"/>
      <c r="BC151" s="435"/>
      <c r="BD151" s="435"/>
      <c r="BE151" s="435"/>
      <c r="BF151" s="435"/>
      <c r="BG151" s="435"/>
      <c r="BH151" s="435"/>
      <c r="BI151" s="435"/>
      <c r="BJ151" s="437"/>
      <c r="BK151" s="437"/>
      <c r="BL151" s="438"/>
      <c r="BM151" s="438"/>
      <c r="BN151" s="438"/>
      <c r="BO151" s="438"/>
      <c r="BP151" s="437"/>
      <c r="BQ151" s="438"/>
      <c r="BR151" s="437"/>
      <c r="BS151" s="438"/>
      <c r="BT151" s="439"/>
      <c r="BU151" s="440"/>
      <c r="BV151" s="440"/>
      <c r="BW151" s="440"/>
      <c r="BX151" s="435"/>
      <c r="BY151" s="440"/>
      <c r="BZ151" s="441"/>
      <c r="CA151" s="441"/>
      <c r="CB151" s="441"/>
      <c r="CC151" s="441"/>
      <c r="CD151" s="441"/>
      <c r="CE151" s="436"/>
      <c r="CF151" s="436"/>
      <c r="CG151" s="436"/>
      <c r="CH151" s="436"/>
      <c r="CI151" s="436"/>
      <c r="CJ151" s="436"/>
      <c r="CK151" s="436"/>
      <c r="CL151" s="436"/>
      <c r="CM151" s="436"/>
      <c r="CN151" s="436"/>
      <c r="CO151" s="436"/>
      <c r="CP151" s="436"/>
      <c r="CQ151" s="436"/>
      <c r="CR151" s="436"/>
      <c r="CS151" s="436"/>
      <c r="CT151" s="436"/>
      <c r="CU151" s="436"/>
      <c r="CV151" s="436"/>
      <c r="CW151" s="436"/>
      <c r="CX151" s="436"/>
      <c r="CY151" s="436"/>
      <c r="CZ151" s="436"/>
      <c r="DA151" s="436"/>
      <c r="DB151" s="436"/>
      <c r="DC151" s="436"/>
      <c r="DD151" s="436"/>
      <c r="DE151" s="436"/>
      <c r="DF151" s="436"/>
      <c r="DH151" s="432"/>
      <c r="DI151" s="432"/>
      <c r="DJ151" s="432"/>
      <c r="DK151" s="436"/>
      <c r="DL151" s="436"/>
      <c r="DM151" s="436"/>
      <c r="DN151" s="436"/>
      <c r="DO151" s="436"/>
      <c r="DP151" s="436"/>
      <c r="DS151" s="432"/>
      <c r="EC151" s="432"/>
      <c r="ED151" s="432"/>
      <c r="EE151" s="432"/>
      <c r="EF151" s="432"/>
    </row>
    <row r="152" spans="1:136" s="448" customFormat="1" ht="15">
      <c r="A152" s="72"/>
      <c r="B152" s="432"/>
      <c r="C152" s="72"/>
      <c r="D152" s="432"/>
      <c r="E152" s="433"/>
      <c r="F152" s="434"/>
      <c r="G152" s="432"/>
      <c r="H152" s="435"/>
      <c r="I152" s="435"/>
      <c r="J152" s="435"/>
      <c r="K152" s="435"/>
      <c r="L152" s="435"/>
      <c r="M152" s="435"/>
      <c r="N152" s="435"/>
      <c r="O152" s="436"/>
      <c r="P152" s="436"/>
      <c r="Q152" s="436"/>
      <c r="R152" s="436"/>
      <c r="S152" s="436"/>
      <c r="T152" s="436"/>
      <c r="U152" s="436"/>
      <c r="V152" s="436"/>
      <c r="W152" s="436"/>
      <c r="X152" s="436"/>
      <c r="Y152" s="436"/>
      <c r="Z152" s="436"/>
      <c r="AA152" s="436"/>
      <c r="AB152" s="436"/>
      <c r="AC152" s="436"/>
      <c r="AD152" s="436"/>
      <c r="AE152" s="436"/>
      <c r="AF152" s="436"/>
      <c r="AG152" s="436"/>
      <c r="AH152" s="436"/>
      <c r="AI152" s="436"/>
      <c r="AJ152" s="436"/>
      <c r="AK152" s="436"/>
      <c r="AL152" s="436"/>
      <c r="AM152" s="436"/>
      <c r="AN152" s="436"/>
      <c r="AO152" s="436"/>
      <c r="AP152" s="436"/>
      <c r="AQ152" s="436"/>
      <c r="AR152" s="436"/>
      <c r="AS152" s="436"/>
      <c r="AT152" s="436"/>
      <c r="AU152" s="530"/>
      <c r="AV152" s="530"/>
      <c r="AW152" s="530"/>
      <c r="AX152" s="436"/>
      <c r="AY152" s="436"/>
      <c r="AZ152" s="436"/>
      <c r="BA152" s="435"/>
      <c r="BB152" s="435"/>
      <c r="BC152" s="435"/>
      <c r="BD152" s="435"/>
      <c r="BE152" s="435"/>
      <c r="BF152" s="435"/>
      <c r="BG152" s="435"/>
      <c r="BH152" s="435"/>
      <c r="BI152" s="435"/>
      <c r="BJ152" s="437"/>
      <c r="BK152" s="437"/>
      <c r="BL152" s="438"/>
      <c r="BM152" s="438"/>
      <c r="BN152" s="438"/>
      <c r="BO152" s="438"/>
      <c r="BP152" s="437"/>
      <c r="BQ152" s="438"/>
      <c r="BR152" s="437"/>
      <c r="BS152" s="438"/>
      <c r="BT152" s="439"/>
      <c r="BU152" s="440"/>
      <c r="BV152" s="440"/>
      <c r="BW152" s="440"/>
      <c r="BX152" s="435"/>
      <c r="BY152" s="440"/>
      <c r="BZ152" s="441"/>
      <c r="CA152" s="441"/>
      <c r="CB152" s="441"/>
      <c r="CC152" s="441"/>
      <c r="CD152" s="441"/>
      <c r="CE152" s="436"/>
      <c r="CF152" s="436"/>
      <c r="CG152" s="436"/>
      <c r="CH152" s="436"/>
      <c r="CI152" s="436"/>
      <c r="CJ152" s="436"/>
      <c r="CK152" s="436"/>
      <c r="CL152" s="436"/>
      <c r="CM152" s="436"/>
      <c r="CN152" s="436"/>
      <c r="CO152" s="436"/>
      <c r="CP152" s="436"/>
      <c r="CQ152" s="436"/>
      <c r="CR152" s="436"/>
      <c r="CS152" s="436"/>
      <c r="CT152" s="436"/>
      <c r="CU152" s="436"/>
      <c r="CV152" s="436"/>
      <c r="CW152" s="436"/>
      <c r="CX152" s="436"/>
      <c r="CY152" s="436"/>
      <c r="CZ152" s="436"/>
      <c r="DA152" s="436"/>
      <c r="DB152" s="436"/>
      <c r="DC152" s="436"/>
      <c r="DD152" s="436"/>
      <c r="DE152" s="436"/>
      <c r="DF152" s="436"/>
      <c r="DH152" s="432"/>
      <c r="DI152" s="432"/>
      <c r="DJ152" s="432"/>
      <c r="DK152" s="436"/>
      <c r="DL152" s="436"/>
      <c r="DM152" s="436"/>
      <c r="DN152" s="436"/>
      <c r="DO152" s="436"/>
      <c r="DP152" s="436"/>
      <c r="DS152" s="432"/>
      <c r="EC152" s="432"/>
      <c r="ED152" s="432"/>
      <c r="EE152" s="432"/>
      <c r="EF152" s="432"/>
    </row>
    <row r="153" spans="1:136" s="448" customFormat="1" ht="15">
      <c r="A153" s="72"/>
      <c r="B153" s="432"/>
      <c r="C153" s="72"/>
      <c r="D153" s="432"/>
      <c r="E153" s="433"/>
      <c r="F153" s="434"/>
      <c r="G153" s="432"/>
      <c r="H153" s="435"/>
      <c r="I153" s="435"/>
      <c r="J153" s="435"/>
      <c r="K153" s="435"/>
      <c r="L153" s="435"/>
      <c r="M153" s="435"/>
      <c r="N153" s="435"/>
      <c r="O153" s="436"/>
      <c r="P153" s="436"/>
      <c r="Q153" s="436"/>
      <c r="R153" s="436"/>
      <c r="S153" s="436"/>
      <c r="T153" s="436"/>
      <c r="U153" s="436"/>
      <c r="V153" s="436"/>
      <c r="W153" s="436"/>
      <c r="X153" s="436"/>
      <c r="Y153" s="436"/>
      <c r="Z153" s="436"/>
      <c r="AA153" s="436"/>
      <c r="AB153" s="436"/>
      <c r="AC153" s="436"/>
      <c r="AD153" s="436"/>
      <c r="AE153" s="436"/>
      <c r="AF153" s="436"/>
      <c r="AG153" s="436"/>
      <c r="AH153" s="436"/>
      <c r="AI153" s="436"/>
      <c r="AJ153" s="436"/>
      <c r="AK153" s="436"/>
      <c r="AL153" s="436"/>
      <c r="AM153" s="436"/>
      <c r="AN153" s="436"/>
      <c r="AO153" s="436"/>
      <c r="AP153" s="436"/>
      <c r="AQ153" s="436"/>
      <c r="AR153" s="436"/>
      <c r="AS153" s="436"/>
      <c r="AT153" s="436"/>
      <c r="AU153" s="530"/>
      <c r="AV153" s="530"/>
      <c r="AW153" s="530"/>
      <c r="AX153" s="436"/>
      <c r="AY153" s="436"/>
      <c r="AZ153" s="436"/>
      <c r="BA153" s="435"/>
      <c r="BB153" s="435"/>
      <c r="BC153" s="435"/>
      <c r="BD153" s="435"/>
      <c r="BE153" s="435"/>
      <c r="BF153" s="435"/>
      <c r="BG153" s="435"/>
      <c r="BH153" s="435"/>
      <c r="BI153" s="435"/>
      <c r="BJ153" s="437"/>
      <c r="BK153" s="437"/>
      <c r="BL153" s="438"/>
      <c r="BM153" s="438"/>
      <c r="BN153" s="438"/>
      <c r="BO153" s="438"/>
      <c r="BP153" s="437"/>
      <c r="BQ153" s="438"/>
      <c r="BR153" s="437"/>
      <c r="BS153" s="438"/>
      <c r="BT153" s="439"/>
      <c r="BU153" s="440"/>
      <c r="BV153" s="440"/>
      <c r="BW153" s="440"/>
      <c r="BX153" s="435"/>
      <c r="BY153" s="440"/>
      <c r="BZ153" s="441"/>
      <c r="CA153" s="441"/>
      <c r="CB153" s="441"/>
      <c r="CC153" s="441"/>
      <c r="CD153" s="441"/>
      <c r="CE153" s="436"/>
      <c r="CF153" s="436"/>
      <c r="CG153" s="436"/>
      <c r="CH153" s="436"/>
      <c r="CI153" s="436"/>
      <c r="CJ153" s="436"/>
      <c r="CK153" s="436"/>
      <c r="CL153" s="436"/>
      <c r="CM153" s="436"/>
      <c r="CN153" s="436"/>
      <c r="CO153" s="436"/>
      <c r="CP153" s="436"/>
      <c r="CQ153" s="436"/>
      <c r="CR153" s="436"/>
      <c r="CS153" s="436"/>
      <c r="CT153" s="436"/>
      <c r="CU153" s="436"/>
      <c r="CV153" s="436"/>
      <c r="CW153" s="436"/>
      <c r="CX153" s="436"/>
      <c r="CY153" s="436"/>
      <c r="CZ153" s="436"/>
      <c r="DA153" s="436"/>
      <c r="DB153" s="436"/>
      <c r="DC153" s="436"/>
      <c r="DD153" s="436"/>
      <c r="DE153" s="436"/>
      <c r="DF153" s="436"/>
      <c r="DH153" s="432"/>
      <c r="DI153" s="432"/>
      <c r="DJ153" s="432"/>
      <c r="DK153" s="436"/>
      <c r="DL153" s="436"/>
      <c r="DM153" s="436"/>
      <c r="DN153" s="436"/>
      <c r="DO153" s="436"/>
      <c r="DP153" s="436"/>
      <c r="DS153" s="432"/>
      <c r="EC153" s="432"/>
      <c r="ED153" s="432"/>
      <c r="EE153" s="432"/>
      <c r="EF153" s="432"/>
    </row>
    <row r="154" spans="1:136" s="448" customFormat="1" ht="15">
      <c r="A154" s="72"/>
      <c r="B154" s="432"/>
      <c r="D154" s="432"/>
      <c r="E154" s="434"/>
      <c r="F154" s="434"/>
      <c r="G154" s="432"/>
      <c r="H154" s="432"/>
      <c r="I154" s="432"/>
      <c r="J154" s="432"/>
      <c r="K154" s="450"/>
      <c r="L154" s="432"/>
      <c r="M154" s="432"/>
      <c r="N154" s="432"/>
      <c r="O154" s="436"/>
      <c r="P154" s="436"/>
      <c r="Q154" s="436"/>
      <c r="R154" s="436"/>
      <c r="S154" s="436"/>
      <c r="T154" s="436"/>
      <c r="U154" s="436"/>
      <c r="V154" s="436"/>
      <c r="W154" s="436"/>
      <c r="X154" s="436"/>
      <c r="Y154" s="436"/>
      <c r="Z154" s="436"/>
      <c r="AA154" s="436"/>
      <c r="AB154" s="436"/>
      <c r="AC154" s="436"/>
      <c r="AD154" s="436"/>
      <c r="AE154" s="436"/>
      <c r="AF154" s="436"/>
      <c r="AG154" s="436"/>
      <c r="AH154" s="436"/>
      <c r="AI154" s="436"/>
      <c r="AJ154" s="436"/>
      <c r="AK154" s="436"/>
      <c r="AL154" s="436"/>
      <c r="AM154" s="436"/>
      <c r="AN154" s="436"/>
      <c r="AO154" s="436"/>
      <c r="AP154" s="436"/>
      <c r="AQ154" s="436"/>
      <c r="AR154" s="436"/>
      <c r="AS154" s="436"/>
      <c r="AT154" s="436"/>
      <c r="AU154" s="530"/>
      <c r="AV154" s="530"/>
      <c r="AW154" s="530"/>
      <c r="AX154" s="436"/>
      <c r="AY154" s="436"/>
      <c r="AZ154" s="436"/>
      <c r="BA154" s="432"/>
      <c r="BB154" s="432"/>
      <c r="BC154" s="432"/>
      <c r="BD154" s="432"/>
      <c r="BE154" s="432"/>
      <c r="BF154" s="432"/>
      <c r="BG154" s="432"/>
      <c r="BH154" s="432"/>
      <c r="BI154" s="432"/>
      <c r="BJ154" s="437"/>
      <c r="BK154" s="437"/>
      <c r="BL154" s="438"/>
      <c r="BM154" s="438"/>
      <c r="BN154" s="438"/>
      <c r="BO154" s="438"/>
      <c r="BP154" s="438"/>
      <c r="BQ154" s="438"/>
      <c r="BR154" s="438"/>
      <c r="BS154" s="438"/>
      <c r="BT154" s="439"/>
      <c r="BU154" s="451"/>
      <c r="BV154" s="451"/>
      <c r="BW154" s="451"/>
      <c r="BX154" s="432"/>
      <c r="BY154" s="451"/>
      <c r="BZ154" s="445"/>
      <c r="CA154" s="445"/>
      <c r="CB154" s="445"/>
      <c r="CC154" s="445"/>
      <c r="CD154" s="445"/>
      <c r="CE154" s="436"/>
      <c r="CF154" s="436"/>
      <c r="CG154" s="436"/>
      <c r="CH154" s="436"/>
      <c r="CI154" s="436"/>
      <c r="CJ154" s="436"/>
      <c r="CK154" s="436"/>
      <c r="CL154" s="436"/>
      <c r="CM154" s="436"/>
      <c r="CN154" s="436"/>
      <c r="CO154" s="436"/>
      <c r="CP154" s="436"/>
      <c r="CQ154" s="436"/>
      <c r="CR154" s="436"/>
      <c r="CS154" s="436"/>
      <c r="CT154" s="436"/>
      <c r="CU154" s="436"/>
      <c r="CV154" s="436"/>
      <c r="CW154" s="436"/>
      <c r="CX154" s="436"/>
      <c r="CY154" s="436"/>
      <c r="CZ154" s="436"/>
      <c r="DA154" s="436"/>
      <c r="DB154" s="436"/>
      <c r="DC154" s="436"/>
      <c r="DD154" s="436"/>
      <c r="DE154" s="436"/>
      <c r="DF154" s="436"/>
      <c r="DH154" s="432"/>
      <c r="DI154" s="432"/>
      <c r="DJ154" s="432"/>
      <c r="DK154" s="436"/>
      <c r="DL154" s="436"/>
      <c r="DM154" s="436"/>
      <c r="DN154" s="436"/>
      <c r="DO154" s="436"/>
      <c r="DP154" s="436"/>
      <c r="DS154" s="432"/>
      <c r="EC154" s="432"/>
      <c r="ED154" s="432"/>
      <c r="EE154" s="432"/>
      <c r="EF154" s="432"/>
    </row>
    <row r="155" spans="1:136" s="448" customFormat="1" ht="15">
      <c r="A155" s="72"/>
      <c r="B155" s="432"/>
      <c r="D155" s="432"/>
      <c r="E155" s="434"/>
      <c r="F155" s="434"/>
      <c r="G155" s="432"/>
      <c r="H155" s="432"/>
      <c r="I155" s="432"/>
      <c r="J155" s="432"/>
      <c r="K155" s="435"/>
      <c r="L155" s="435"/>
      <c r="M155" s="435"/>
      <c r="N155" s="435"/>
      <c r="O155" s="436"/>
      <c r="P155" s="436"/>
      <c r="Q155" s="436"/>
      <c r="R155" s="436"/>
      <c r="S155" s="436"/>
      <c r="T155" s="436"/>
      <c r="U155" s="436"/>
      <c r="V155" s="436"/>
      <c r="W155" s="436"/>
      <c r="X155" s="436"/>
      <c r="Y155" s="436"/>
      <c r="Z155" s="436"/>
      <c r="AA155" s="436"/>
      <c r="AB155" s="436"/>
      <c r="AC155" s="436"/>
      <c r="AD155" s="436"/>
      <c r="AE155" s="436"/>
      <c r="AF155" s="436"/>
      <c r="AG155" s="436"/>
      <c r="AH155" s="436"/>
      <c r="AI155" s="436"/>
      <c r="AJ155" s="436"/>
      <c r="AK155" s="436"/>
      <c r="AL155" s="436"/>
      <c r="AM155" s="436"/>
      <c r="AN155" s="436"/>
      <c r="AO155" s="436"/>
      <c r="AP155" s="436"/>
      <c r="AQ155" s="436"/>
      <c r="AR155" s="436"/>
      <c r="AS155" s="436"/>
      <c r="AT155" s="436"/>
      <c r="AU155" s="530"/>
      <c r="AV155" s="530"/>
      <c r="AW155" s="530"/>
      <c r="AX155" s="436"/>
      <c r="AY155" s="436"/>
      <c r="AZ155" s="436"/>
      <c r="BA155" s="432"/>
      <c r="BB155" s="432"/>
      <c r="BC155" s="432"/>
      <c r="BD155" s="432"/>
      <c r="BE155" s="432"/>
      <c r="BF155" s="432"/>
      <c r="BG155" s="432"/>
      <c r="BH155" s="432"/>
      <c r="BI155" s="432"/>
      <c r="BJ155" s="437"/>
      <c r="BK155" s="437"/>
      <c r="BL155" s="438"/>
      <c r="BM155" s="438"/>
      <c r="BN155" s="438"/>
      <c r="BO155" s="438"/>
      <c r="BP155" s="438"/>
      <c r="BQ155" s="438"/>
      <c r="BR155" s="438"/>
      <c r="BS155" s="438"/>
      <c r="BT155" s="439"/>
      <c r="BU155" s="451"/>
      <c r="BV155" s="451"/>
      <c r="BW155" s="451"/>
      <c r="BX155" s="432"/>
      <c r="BY155" s="451"/>
      <c r="BZ155" s="445"/>
      <c r="CA155" s="445"/>
      <c r="CB155" s="445"/>
      <c r="CC155" s="445"/>
      <c r="CD155" s="445"/>
      <c r="CE155" s="436"/>
      <c r="CF155" s="436"/>
      <c r="CG155" s="436"/>
      <c r="CH155" s="436"/>
      <c r="CI155" s="436"/>
      <c r="CJ155" s="436"/>
      <c r="CK155" s="436"/>
      <c r="CL155" s="436"/>
      <c r="CM155" s="436"/>
      <c r="CN155" s="436"/>
      <c r="CO155" s="436"/>
      <c r="CP155" s="436"/>
      <c r="CQ155" s="436"/>
      <c r="CR155" s="436"/>
      <c r="CS155" s="436"/>
      <c r="CT155" s="436"/>
      <c r="CU155" s="436"/>
      <c r="CV155" s="436"/>
      <c r="CW155" s="436"/>
      <c r="CX155" s="436"/>
      <c r="CY155" s="436"/>
      <c r="CZ155" s="436"/>
      <c r="DA155" s="436"/>
      <c r="DB155" s="436"/>
      <c r="DC155" s="436"/>
      <c r="DD155" s="436"/>
      <c r="DE155" s="436"/>
      <c r="DF155" s="436"/>
      <c r="DH155" s="432"/>
      <c r="DI155" s="432"/>
      <c r="DJ155" s="432"/>
      <c r="DK155" s="436"/>
      <c r="DL155" s="436"/>
      <c r="DM155" s="436"/>
      <c r="DN155" s="436"/>
      <c r="DO155" s="436"/>
      <c r="DP155" s="436"/>
      <c r="DS155" s="432"/>
      <c r="EC155" s="432"/>
      <c r="ED155" s="432"/>
      <c r="EE155" s="432"/>
      <c r="EF155" s="432"/>
    </row>
    <row r="156" spans="1:136" s="448" customFormat="1" ht="15">
      <c r="A156" s="72"/>
      <c r="B156" s="432"/>
      <c r="D156" s="432"/>
      <c r="E156" s="434"/>
      <c r="F156" s="434"/>
      <c r="G156" s="432"/>
      <c r="H156" s="432"/>
      <c r="I156" s="432"/>
      <c r="J156" s="432"/>
      <c r="K156" s="435"/>
      <c r="L156" s="435"/>
      <c r="M156" s="435"/>
      <c r="N156" s="435"/>
      <c r="O156" s="436"/>
      <c r="P156" s="436"/>
      <c r="Q156" s="436"/>
      <c r="R156" s="436"/>
      <c r="S156" s="436"/>
      <c r="T156" s="436"/>
      <c r="U156" s="436"/>
      <c r="V156" s="436"/>
      <c r="W156" s="436"/>
      <c r="X156" s="436"/>
      <c r="Y156" s="436"/>
      <c r="Z156" s="436"/>
      <c r="AA156" s="436"/>
      <c r="AB156" s="436"/>
      <c r="AC156" s="436"/>
      <c r="AD156" s="436"/>
      <c r="AE156" s="436"/>
      <c r="AF156" s="436"/>
      <c r="AG156" s="436"/>
      <c r="AH156" s="436"/>
      <c r="AI156" s="436"/>
      <c r="AJ156" s="436"/>
      <c r="AK156" s="436"/>
      <c r="AL156" s="436"/>
      <c r="AM156" s="436"/>
      <c r="AN156" s="436"/>
      <c r="AO156" s="436"/>
      <c r="AP156" s="436"/>
      <c r="AQ156" s="436"/>
      <c r="AR156" s="436"/>
      <c r="AS156" s="436"/>
      <c r="AT156" s="436"/>
      <c r="AU156" s="530"/>
      <c r="AV156" s="530"/>
      <c r="AW156" s="530"/>
      <c r="AX156" s="436"/>
      <c r="AY156" s="436"/>
      <c r="AZ156" s="436"/>
      <c r="BA156" s="432"/>
      <c r="BB156" s="432"/>
      <c r="BC156" s="432"/>
      <c r="BD156" s="432"/>
      <c r="BE156" s="432"/>
      <c r="BF156" s="432"/>
      <c r="BG156" s="432"/>
      <c r="BH156" s="432"/>
      <c r="BI156" s="432"/>
      <c r="BJ156" s="437"/>
      <c r="BK156" s="437"/>
      <c r="BL156" s="438"/>
      <c r="BM156" s="438"/>
      <c r="BN156" s="438"/>
      <c r="BO156" s="438"/>
      <c r="BP156" s="438"/>
      <c r="BQ156" s="438"/>
      <c r="BR156" s="438"/>
      <c r="BS156" s="438"/>
      <c r="BT156" s="439"/>
      <c r="BU156" s="451"/>
      <c r="BV156" s="451"/>
      <c r="BW156" s="451"/>
      <c r="BX156" s="432"/>
      <c r="BY156" s="451"/>
      <c r="BZ156" s="445"/>
      <c r="CA156" s="445"/>
      <c r="CB156" s="445"/>
      <c r="CC156" s="445"/>
      <c r="CD156" s="445"/>
      <c r="CE156" s="436"/>
      <c r="CF156" s="436"/>
      <c r="CG156" s="436"/>
      <c r="CH156" s="436"/>
      <c r="CI156" s="436"/>
      <c r="CJ156" s="436"/>
      <c r="CK156" s="436"/>
      <c r="CL156" s="436"/>
      <c r="CM156" s="436"/>
      <c r="CN156" s="436"/>
      <c r="CO156" s="436"/>
      <c r="CP156" s="436"/>
      <c r="CQ156" s="436"/>
      <c r="CR156" s="436"/>
      <c r="CS156" s="436"/>
      <c r="CT156" s="436"/>
      <c r="CU156" s="436"/>
      <c r="CV156" s="436"/>
      <c r="CW156" s="436"/>
      <c r="CX156" s="436"/>
      <c r="CY156" s="436"/>
      <c r="CZ156" s="436"/>
      <c r="DA156" s="436"/>
      <c r="DB156" s="436"/>
      <c r="DC156" s="436"/>
      <c r="DD156" s="436"/>
      <c r="DE156" s="436"/>
      <c r="DF156" s="436"/>
      <c r="DH156" s="432"/>
      <c r="DI156" s="432"/>
      <c r="DJ156" s="432"/>
      <c r="DK156" s="436"/>
      <c r="DL156" s="436"/>
      <c r="DM156" s="436"/>
      <c r="DN156" s="436"/>
      <c r="DO156" s="436"/>
      <c r="DP156" s="436"/>
      <c r="DS156" s="432"/>
      <c r="EC156" s="432"/>
      <c r="ED156" s="432"/>
      <c r="EE156" s="432"/>
      <c r="EF156" s="432"/>
    </row>
    <row r="157" spans="1:136" s="448" customFormat="1" ht="15">
      <c r="A157" s="72"/>
      <c r="B157" s="432"/>
      <c r="D157" s="432"/>
      <c r="E157" s="434"/>
      <c r="F157" s="434"/>
      <c r="G157" s="432"/>
      <c r="H157" s="432"/>
      <c r="I157" s="432"/>
      <c r="J157" s="432"/>
      <c r="K157" s="435"/>
      <c r="L157" s="435"/>
      <c r="M157" s="435"/>
      <c r="N157" s="435"/>
      <c r="O157" s="436"/>
      <c r="P157" s="436"/>
      <c r="Q157" s="436"/>
      <c r="R157" s="436"/>
      <c r="S157" s="436"/>
      <c r="T157" s="436"/>
      <c r="U157" s="436"/>
      <c r="V157" s="436"/>
      <c r="W157" s="436"/>
      <c r="X157" s="436"/>
      <c r="Y157" s="436"/>
      <c r="Z157" s="436"/>
      <c r="AA157" s="436"/>
      <c r="AB157" s="436"/>
      <c r="AC157" s="436"/>
      <c r="AD157" s="436"/>
      <c r="AE157" s="436"/>
      <c r="AF157" s="436"/>
      <c r="AG157" s="436"/>
      <c r="AH157" s="436"/>
      <c r="AI157" s="436"/>
      <c r="AJ157" s="436"/>
      <c r="AK157" s="436"/>
      <c r="AL157" s="436"/>
      <c r="AM157" s="436"/>
      <c r="AN157" s="436"/>
      <c r="AO157" s="436"/>
      <c r="AP157" s="436"/>
      <c r="AQ157" s="436"/>
      <c r="AR157" s="436"/>
      <c r="AS157" s="436"/>
      <c r="AT157" s="436"/>
      <c r="AU157" s="530"/>
      <c r="AV157" s="530"/>
      <c r="AW157" s="530"/>
      <c r="AX157" s="436"/>
      <c r="AY157" s="436"/>
      <c r="AZ157" s="436"/>
      <c r="BA157" s="432"/>
      <c r="BB157" s="432"/>
      <c r="BC157" s="432"/>
      <c r="BD157" s="432"/>
      <c r="BE157" s="432"/>
      <c r="BF157" s="432"/>
      <c r="BG157" s="432"/>
      <c r="BH157" s="432"/>
      <c r="BI157" s="432"/>
      <c r="BJ157" s="437"/>
      <c r="BK157" s="437"/>
      <c r="BL157" s="438"/>
      <c r="BM157" s="438"/>
      <c r="BN157" s="438"/>
      <c r="BO157" s="438"/>
      <c r="BP157" s="438"/>
      <c r="BQ157" s="438"/>
      <c r="BR157" s="438"/>
      <c r="BS157" s="438"/>
      <c r="BT157" s="439"/>
      <c r="BU157" s="451"/>
      <c r="BV157" s="451"/>
      <c r="BW157" s="451"/>
      <c r="BX157" s="432"/>
      <c r="BY157" s="451"/>
      <c r="BZ157" s="445"/>
      <c r="CA157" s="445"/>
      <c r="CB157" s="445"/>
      <c r="CC157" s="445"/>
      <c r="CD157" s="445"/>
      <c r="CE157" s="436"/>
      <c r="CF157" s="436"/>
      <c r="CG157" s="436"/>
      <c r="CH157" s="436"/>
      <c r="CI157" s="436"/>
      <c r="CJ157" s="436"/>
      <c r="CK157" s="436"/>
      <c r="CL157" s="436"/>
      <c r="CM157" s="436"/>
      <c r="CN157" s="436"/>
      <c r="CO157" s="436"/>
      <c r="CP157" s="436"/>
      <c r="CQ157" s="436"/>
      <c r="CR157" s="436"/>
      <c r="CS157" s="436"/>
      <c r="CT157" s="436"/>
      <c r="CU157" s="436"/>
      <c r="CV157" s="436"/>
      <c r="CW157" s="436"/>
      <c r="CX157" s="436"/>
      <c r="CY157" s="436"/>
      <c r="CZ157" s="436"/>
      <c r="DA157" s="436"/>
      <c r="DB157" s="436"/>
      <c r="DC157" s="436"/>
      <c r="DD157" s="436"/>
      <c r="DE157" s="436"/>
      <c r="DF157" s="436"/>
      <c r="DH157" s="432"/>
      <c r="DI157" s="432"/>
      <c r="DJ157" s="432"/>
      <c r="DK157" s="436"/>
      <c r="DL157" s="436"/>
      <c r="DM157" s="436"/>
      <c r="DN157" s="436"/>
      <c r="DO157" s="436"/>
      <c r="DP157" s="436"/>
      <c r="DS157" s="432"/>
      <c r="EC157" s="432"/>
      <c r="ED157" s="432"/>
      <c r="EE157" s="432"/>
      <c r="EF157" s="432"/>
    </row>
    <row r="158" spans="1:136" s="448" customFormat="1" ht="15">
      <c r="A158" s="72"/>
      <c r="B158" s="432"/>
      <c r="D158" s="432"/>
      <c r="E158" s="434"/>
      <c r="F158" s="434"/>
      <c r="G158" s="432"/>
      <c r="H158" s="432"/>
      <c r="I158" s="432"/>
      <c r="J158" s="432"/>
      <c r="K158" s="435"/>
      <c r="L158" s="435"/>
      <c r="M158" s="435"/>
      <c r="N158" s="435"/>
      <c r="O158" s="436"/>
      <c r="P158" s="436"/>
      <c r="Q158" s="436"/>
      <c r="R158" s="436"/>
      <c r="S158" s="436"/>
      <c r="T158" s="436"/>
      <c r="U158" s="436"/>
      <c r="V158" s="436"/>
      <c r="W158" s="436"/>
      <c r="X158" s="436"/>
      <c r="Y158" s="436"/>
      <c r="Z158" s="436"/>
      <c r="AA158" s="436"/>
      <c r="AB158" s="436"/>
      <c r="AC158" s="436"/>
      <c r="AD158" s="436"/>
      <c r="AE158" s="436"/>
      <c r="AF158" s="436"/>
      <c r="AG158" s="436"/>
      <c r="AH158" s="436"/>
      <c r="AI158" s="436"/>
      <c r="AJ158" s="436"/>
      <c r="AK158" s="436"/>
      <c r="AL158" s="436"/>
      <c r="AM158" s="436"/>
      <c r="AN158" s="436"/>
      <c r="AO158" s="436"/>
      <c r="AP158" s="436"/>
      <c r="AQ158" s="436"/>
      <c r="AR158" s="436"/>
      <c r="AS158" s="436"/>
      <c r="AT158" s="436"/>
      <c r="AU158" s="530"/>
      <c r="AV158" s="530"/>
      <c r="AW158" s="530"/>
      <c r="AX158" s="436"/>
      <c r="AY158" s="436"/>
      <c r="AZ158" s="436"/>
      <c r="BA158" s="432"/>
      <c r="BB158" s="432"/>
      <c r="BC158" s="432"/>
      <c r="BD158" s="432"/>
      <c r="BE158" s="432"/>
      <c r="BF158" s="432"/>
      <c r="BG158" s="432"/>
      <c r="BH158" s="432"/>
      <c r="BI158" s="432"/>
      <c r="BJ158" s="437"/>
      <c r="BK158" s="437"/>
      <c r="BL158" s="438"/>
      <c r="BM158" s="438"/>
      <c r="BN158" s="438"/>
      <c r="BO158" s="438"/>
      <c r="BP158" s="438"/>
      <c r="BQ158" s="438"/>
      <c r="BR158" s="438"/>
      <c r="BS158" s="438"/>
      <c r="BT158" s="439"/>
      <c r="BU158" s="451"/>
      <c r="BV158" s="451"/>
      <c r="BW158" s="451"/>
      <c r="BX158" s="432"/>
      <c r="BY158" s="451"/>
      <c r="BZ158" s="445"/>
      <c r="CA158" s="445"/>
      <c r="CB158" s="445"/>
      <c r="CC158" s="445"/>
      <c r="CD158" s="445"/>
      <c r="CE158" s="432"/>
      <c r="CF158" s="432"/>
      <c r="CG158" s="432"/>
      <c r="CH158" s="432"/>
      <c r="CI158" s="432"/>
      <c r="CJ158" s="432"/>
      <c r="CK158" s="432"/>
      <c r="CL158" s="432"/>
      <c r="CM158" s="432"/>
      <c r="CN158" s="432"/>
      <c r="CO158" s="432"/>
      <c r="CP158" s="432"/>
      <c r="CQ158" s="432"/>
      <c r="CR158" s="432"/>
      <c r="CS158" s="432"/>
      <c r="CT158" s="432"/>
      <c r="CU158" s="432"/>
      <c r="CV158" s="432"/>
      <c r="CW158" s="432"/>
      <c r="CX158" s="432"/>
      <c r="CY158" s="432"/>
      <c r="CZ158" s="432"/>
      <c r="DA158" s="432"/>
      <c r="DB158" s="432"/>
      <c r="DC158" s="432"/>
      <c r="DD158" s="432"/>
      <c r="DE158" s="432"/>
      <c r="DF158" s="432"/>
      <c r="DH158" s="432"/>
      <c r="DI158" s="432"/>
      <c r="DJ158" s="432"/>
      <c r="DK158" s="432"/>
      <c r="DL158" s="432"/>
      <c r="DM158" s="432"/>
      <c r="DN158" s="432"/>
      <c r="DO158" s="432"/>
      <c r="DP158" s="432"/>
      <c r="DS158" s="432"/>
      <c r="EC158" s="432"/>
      <c r="ED158" s="432"/>
      <c r="EE158" s="432"/>
      <c r="EF158" s="432"/>
    </row>
    <row r="159" spans="1:136" s="448" customFormat="1" ht="15">
      <c r="A159" s="72"/>
      <c r="B159" s="432"/>
      <c r="D159" s="432"/>
      <c r="E159" s="434"/>
      <c r="F159" s="434"/>
      <c r="G159" s="432"/>
      <c r="H159" s="432"/>
      <c r="I159" s="432"/>
      <c r="J159" s="432"/>
      <c r="K159" s="435"/>
      <c r="L159" s="435"/>
      <c r="M159" s="435"/>
      <c r="N159" s="435"/>
      <c r="O159" s="436"/>
      <c r="P159" s="436"/>
      <c r="Q159" s="436"/>
      <c r="R159" s="436"/>
      <c r="S159" s="436"/>
      <c r="T159" s="436"/>
      <c r="U159" s="436"/>
      <c r="V159" s="436"/>
      <c r="W159" s="436"/>
      <c r="X159" s="436"/>
      <c r="Y159" s="436"/>
      <c r="Z159" s="436"/>
      <c r="AA159" s="436"/>
      <c r="AB159" s="436"/>
      <c r="AC159" s="436"/>
      <c r="AD159" s="436"/>
      <c r="AE159" s="436"/>
      <c r="AF159" s="436"/>
      <c r="AG159" s="436"/>
      <c r="AH159" s="436"/>
      <c r="AI159" s="436"/>
      <c r="AJ159" s="436"/>
      <c r="AK159" s="436"/>
      <c r="AL159" s="436"/>
      <c r="AM159" s="436"/>
      <c r="AN159" s="436"/>
      <c r="AO159" s="436"/>
      <c r="AP159" s="436"/>
      <c r="AQ159" s="436"/>
      <c r="AR159" s="436"/>
      <c r="AS159" s="436"/>
      <c r="AT159" s="436"/>
      <c r="AU159" s="530"/>
      <c r="AV159" s="530"/>
      <c r="AW159" s="530"/>
      <c r="AX159" s="436"/>
      <c r="AY159" s="436"/>
      <c r="AZ159" s="436"/>
      <c r="BA159" s="432"/>
      <c r="BB159" s="432"/>
      <c r="BC159" s="432"/>
      <c r="BD159" s="432"/>
      <c r="BE159" s="432"/>
      <c r="BF159" s="432"/>
      <c r="BG159" s="432"/>
      <c r="BH159" s="432"/>
      <c r="BI159" s="432"/>
      <c r="BJ159" s="437"/>
      <c r="BK159" s="437"/>
      <c r="BL159" s="438"/>
      <c r="BM159" s="438"/>
      <c r="BN159" s="438"/>
      <c r="BO159" s="438"/>
      <c r="BP159" s="438"/>
      <c r="BQ159" s="438"/>
      <c r="BR159" s="438"/>
      <c r="BS159" s="438"/>
      <c r="BT159" s="439"/>
      <c r="BU159" s="451"/>
      <c r="BV159" s="451"/>
      <c r="BW159" s="451"/>
      <c r="BX159" s="432"/>
      <c r="BY159" s="451"/>
      <c r="BZ159" s="445"/>
      <c r="CA159" s="445"/>
      <c r="CB159" s="445"/>
      <c r="CC159" s="445"/>
      <c r="CD159" s="445"/>
      <c r="CE159" s="432"/>
      <c r="CF159" s="432"/>
      <c r="CG159" s="432"/>
      <c r="CH159" s="432"/>
      <c r="CI159" s="432"/>
      <c r="CJ159" s="432"/>
      <c r="CK159" s="432"/>
      <c r="CL159" s="432"/>
      <c r="CM159" s="432"/>
      <c r="CN159" s="432"/>
      <c r="CO159" s="432"/>
      <c r="CP159" s="432"/>
      <c r="CQ159" s="432"/>
      <c r="CR159" s="432"/>
      <c r="CS159" s="432"/>
      <c r="CT159" s="432"/>
      <c r="CU159" s="432"/>
      <c r="CV159" s="432"/>
      <c r="CW159" s="432"/>
      <c r="CX159" s="432"/>
      <c r="CY159" s="432"/>
      <c r="CZ159" s="432"/>
      <c r="DA159" s="432"/>
      <c r="DB159" s="432"/>
      <c r="DC159" s="432"/>
      <c r="DD159" s="432"/>
      <c r="DE159" s="432"/>
      <c r="DF159" s="432"/>
      <c r="DH159" s="432"/>
      <c r="DI159" s="432"/>
      <c r="DJ159" s="432"/>
      <c r="DK159" s="432"/>
      <c r="DL159" s="432"/>
      <c r="DM159" s="432"/>
      <c r="DN159" s="432"/>
      <c r="DO159" s="432"/>
      <c r="DP159" s="432"/>
      <c r="DS159" s="432"/>
      <c r="EC159" s="432"/>
      <c r="ED159" s="432"/>
      <c r="EE159" s="432"/>
      <c r="EF159" s="432"/>
    </row>
    <row r="160" spans="1:136" s="448" customFormat="1" ht="23.25" customHeight="1">
      <c r="A160" s="72"/>
      <c r="B160" s="432"/>
      <c r="D160" s="432"/>
      <c r="E160" s="434"/>
      <c r="F160" s="434"/>
      <c r="G160" s="432"/>
      <c r="H160" s="432"/>
      <c r="I160" s="432"/>
      <c r="J160" s="432"/>
      <c r="K160" s="435"/>
      <c r="L160" s="435"/>
      <c r="M160" s="435"/>
      <c r="N160" s="435"/>
      <c r="O160" s="436"/>
      <c r="P160" s="436"/>
      <c r="Q160" s="436"/>
      <c r="R160" s="436"/>
      <c r="S160" s="436"/>
      <c r="T160" s="436"/>
      <c r="U160" s="436"/>
      <c r="V160" s="436"/>
      <c r="W160" s="436"/>
      <c r="X160" s="436"/>
      <c r="Y160" s="436"/>
      <c r="Z160" s="436"/>
      <c r="AA160" s="436"/>
      <c r="AB160" s="436"/>
      <c r="AC160" s="436"/>
      <c r="AD160" s="436"/>
      <c r="AE160" s="436"/>
      <c r="AF160" s="436"/>
      <c r="AG160" s="436"/>
      <c r="AH160" s="436"/>
      <c r="AI160" s="436"/>
      <c r="AJ160" s="436"/>
      <c r="AK160" s="436"/>
      <c r="AL160" s="436"/>
      <c r="AM160" s="436"/>
      <c r="AN160" s="436"/>
      <c r="AO160" s="436"/>
      <c r="AP160" s="436"/>
      <c r="AQ160" s="436"/>
      <c r="AR160" s="436"/>
      <c r="AS160" s="436"/>
      <c r="AT160" s="436"/>
      <c r="AU160" s="530"/>
      <c r="AV160" s="530"/>
      <c r="AW160" s="530"/>
      <c r="AX160" s="436"/>
      <c r="AY160" s="436"/>
      <c r="AZ160" s="436"/>
      <c r="BA160" s="432"/>
      <c r="BB160" s="432"/>
      <c r="BC160" s="432"/>
      <c r="BD160" s="432"/>
      <c r="BE160" s="432"/>
      <c r="BF160" s="432"/>
      <c r="BG160" s="432"/>
      <c r="BH160" s="432"/>
      <c r="BI160" s="432"/>
      <c r="BJ160" s="437"/>
      <c r="BK160" s="437"/>
      <c r="BL160" s="438"/>
      <c r="BM160" s="438"/>
      <c r="BN160" s="438"/>
      <c r="BO160" s="438"/>
      <c r="BP160" s="438"/>
      <c r="BQ160" s="438"/>
      <c r="BR160" s="438"/>
      <c r="BS160" s="438"/>
      <c r="BT160" s="439"/>
      <c r="BU160" s="451"/>
      <c r="BV160" s="451"/>
      <c r="BW160" s="451"/>
      <c r="BX160" s="432"/>
      <c r="BY160" s="451"/>
      <c r="BZ160" s="445"/>
      <c r="CA160" s="445"/>
      <c r="CB160" s="445"/>
      <c r="CC160" s="445"/>
      <c r="CD160" s="445"/>
      <c r="CE160" s="432"/>
      <c r="CF160" s="432"/>
      <c r="CG160" s="432"/>
      <c r="CH160" s="432"/>
      <c r="CI160" s="432"/>
      <c r="CJ160" s="432"/>
      <c r="CK160" s="432"/>
      <c r="CL160" s="432"/>
      <c r="CM160" s="432"/>
      <c r="CN160" s="432"/>
      <c r="CO160" s="432"/>
      <c r="CP160" s="432"/>
      <c r="CQ160" s="432"/>
      <c r="CR160" s="432"/>
      <c r="CS160" s="432"/>
      <c r="CT160" s="432"/>
      <c r="CU160" s="432"/>
      <c r="CV160" s="432"/>
      <c r="CW160" s="432"/>
      <c r="CX160" s="432"/>
      <c r="CY160" s="432"/>
      <c r="CZ160" s="432"/>
      <c r="DA160" s="432"/>
      <c r="DB160" s="432"/>
      <c r="DC160" s="432"/>
      <c r="DD160" s="432"/>
      <c r="DE160" s="432"/>
      <c r="DF160" s="432"/>
      <c r="DH160" s="432"/>
      <c r="DI160" s="432"/>
      <c r="DJ160" s="432"/>
      <c r="DK160" s="432"/>
      <c r="DL160" s="432"/>
      <c r="DM160" s="432"/>
      <c r="DN160" s="432"/>
      <c r="DO160" s="432"/>
      <c r="DP160" s="432"/>
      <c r="DS160" s="432"/>
      <c r="EC160" s="432"/>
      <c r="ED160" s="432"/>
      <c r="EE160" s="432"/>
      <c r="EF160" s="432"/>
    </row>
    <row r="161" spans="1:136" s="448" customFormat="1" ht="27" customHeight="1">
      <c r="A161" s="72"/>
      <c r="B161" s="432"/>
      <c r="D161" s="432"/>
      <c r="E161" s="434"/>
      <c r="F161" s="434"/>
      <c r="G161" s="432"/>
      <c r="H161" s="432"/>
      <c r="I161" s="432"/>
      <c r="J161" s="432"/>
      <c r="K161" s="432"/>
      <c r="L161" s="432"/>
      <c r="M161" s="432"/>
      <c r="N161" s="432"/>
      <c r="O161" s="436"/>
      <c r="P161" s="436"/>
      <c r="Q161" s="436"/>
      <c r="R161" s="436"/>
      <c r="S161" s="436"/>
      <c r="T161" s="436"/>
      <c r="U161" s="436"/>
      <c r="V161" s="436"/>
      <c r="W161" s="436"/>
      <c r="X161" s="436"/>
      <c r="Y161" s="436"/>
      <c r="Z161" s="436"/>
      <c r="AA161" s="436"/>
      <c r="AB161" s="436"/>
      <c r="AC161" s="436"/>
      <c r="AD161" s="436"/>
      <c r="AE161" s="436"/>
      <c r="AF161" s="436"/>
      <c r="AG161" s="436"/>
      <c r="AH161" s="436"/>
      <c r="AI161" s="436"/>
      <c r="AJ161" s="436"/>
      <c r="AK161" s="436"/>
      <c r="AL161" s="436"/>
      <c r="AM161" s="436"/>
      <c r="AN161" s="436"/>
      <c r="AO161" s="436"/>
      <c r="AP161" s="436"/>
      <c r="AQ161" s="436"/>
      <c r="AR161" s="436"/>
      <c r="AS161" s="436"/>
      <c r="AT161" s="436"/>
      <c r="AU161" s="530"/>
      <c r="AV161" s="530"/>
      <c r="AW161" s="530"/>
      <c r="AX161" s="436"/>
      <c r="AY161" s="436"/>
      <c r="AZ161" s="436"/>
      <c r="BA161" s="432"/>
      <c r="BB161" s="432"/>
      <c r="BC161" s="432"/>
      <c r="BD161" s="432"/>
      <c r="BE161" s="432"/>
      <c r="BF161" s="432"/>
      <c r="BG161" s="432"/>
      <c r="BH161" s="432"/>
      <c r="BI161" s="432"/>
      <c r="BJ161" s="437"/>
      <c r="BK161" s="437"/>
      <c r="BL161" s="438"/>
      <c r="BM161" s="438"/>
      <c r="BN161" s="438"/>
      <c r="BO161" s="438"/>
      <c r="BP161" s="438"/>
      <c r="BQ161" s="438"/>
      <c r="BR161" s="438"/>
      <c r="BS161" s="438"/>
      <c r="BT161" s="439"/>
      <c r="BU161" s="451"/>
      <c r="BV161" s="451"/>
      <c r="BW161" s="451"/>
      <c r="BX161" s="432"/>
      <c r="BY161" s="451"/>
      <c r="BZ161" s="445"/>
      <c r="CA161" s="445"/>
      <c r="CB161" s="445"/>
      <c r="CC161" s="445"/>
      <c r="CD161" s="445"/>
      <c r="CE161" s="432"/>
      <c r="CF161" s="432"/>
      <c r="CG161" s="432"/>
      <c r="CH161" s="432"/>
      <c r="CI161" s="432"/>
      <c r="CJ161" s="432"/>
      <c r="CK161" s="432"/>
      <c r="CL161" s="432"/>
      <c r="CM161" s="432"/>
      <c r="CN161" s="432"/>
      <c r="CO161" s="432"/>
      <c r="CP161" s="432"/>
      <c r="CQ161" s="432"/>
      <c r="CR161" s="432"/>
      <c r="CS161" s="432"/>
      <c r="CT161" s="432"/>
      <c r="CU161" s="432"/>
      <c r="CV161" s="432"/>
      <c r="CW161" s="432"/>
      <c r="CX161" s="432"/>
      <c r="CY161" s="432"/>
      <c r="CZ161" s="432"/>
      <c r="DA161" s="432"/>
      <c r="DB161" s="432"/>
      <c r="DC161" s="432"/>
      <c r="DD161" s="432"/>
      <c r="DE161" s="432"/>
      <c r="DF161" s="432"/>
      <c r="DH161" s="432"/>
      <c r="DI161" s="432"/>
      <c r="DJ161" s="432"/>
      <c r="DK161" s="432"/>
      <c r="DL161" s="432"/>
      <c r="DM161" s="432"/>
      <c r="DN161" s="432"/>
      <c r="DO161" s="432"/>
      <c r="DP161" s="432"/>
      <c r="DS161" s="432"/>
      <c r="EC161" s="432"/>
      <c r="ED161" s="432"/>
      <c r="EE161" s="432"/>
      <c r="EF161" s="432"/>
    </row>
    <row r="162" spans="1:136" s="448" customFormat="1" ht="27" customHeight="1">
      <c r="A162" s="72"/>
      <c r="B162" s="432"/>
      <c r="D162" s="432"/>
      <c r="E162" s="434"/>
      <c r="F162" s="434"/>
      <c r="G162" s="432"/>
      <c r="H162" s="432"/>
      <c r="I162" s="432"/>
      <c r="J162" s="432"/>
      <c r="K162" s="432"/>
      <c r="L162" s="432"/>
      <c r="M162" s="432"/>
      <c r="N162" s="432"/>
      <c r="O162" s="436"/>
      <c r="P162" s="436"/>
      <c r="Q162" s="436"/>
      <c r="R162" s="436"/>
      <c r="S162" s="436"/>
      <c r="T162" s="436"/>
      <c r="U162" s="436"/>
      <c r="V162" s="436"/>
      <c r="W162" s="436"/>
      <c r="X162" s="436"/>
      <c r="Y162" s="436"/>
      <c r="Z162" s="436"/>
      <c r="AA162" s="436"/>
      <c r="AB162" s="436"/>
      <c r="AC162" s="436"/>
      <c r="AD162" s="436"/>
      <c r="AE162" s="436"/>
      <c r="AF162" s="436"/>
      <c r="AG162" s="436"/>
      <c r="AH162" s="436"/>
      <c r="AI162" s="436"/>
      <c r="AJ162" s="436"/>
      <c r="AK162" s="436"/>
      <c r="AL162" s="436"/>
      <c r="AM162" s="436"/>
      <c r="AN162" s="436"/>
      <c r="AO162" s="436"/>
      <c r="AP162" s="436"/>
      <c r="AQ162" s="436"/>
      <c r="AR162" s="436"/>
      <c r="AS162" s="436"/>
      <c r="AT162" s="436"/>
      <c r="AU162" s="530"/>
      <c r="AV162" s="530"/>
      <c r="AW162" s="530"/>
      <c r="AX162" s="436"/>
      <c r="AY162" s="436"/>
      <c r="AZ162" s="436"/>
      <c r="BA162" s="432"/>
      <c r="BB162" s="432"/>
      <c r="BC162" s="432"/>
      <c r="BD162" s="432"/>
      <c r="BE162" s="432"/>
      <c r="BF162" s="432"/>
      <c r="BG162" s="432"/>
      <c r="BH162" s="432"/>
      <c r="BI162" s="432"/>
      <c r="BJ162" s="437"/>
      <c r="BK162" s="437"/>
      <c r="BL162" s="438"/>
      <c r="BM162" s="438"/>
      <c r="BN162" s="438"/>
      <c r="BO162" s="438"/>
      <c r="BP162" s="438"/>
      <c r="BQ162" s="438"/>
      <c r="BR162" s="438"/>
      <c r="BS162" s="438"/>
      <c r="BT162" s="439"/>
      <c r="BU162" s="451"/>
      <c r="BV162" s="451"/>
      <c r="BW162" s="451"/>
      <c r="BX162" s="432"/>
      <c r="BY162" s="451"/>
      <c r="BZ162" s="445"/>
      <c r="CA162" s="445"/>
      <c r="CB162" s="445"/>
      <c r="CC162" s="445"/>
      <c r="CD162" s="445"/>
      <c r="CE162" s="432"/>
      <c r="CF162" s="432"/>
      <c r="CG162" s="432"/>
      <c r="CH162" s="432"/>
      <c r="CI162" s="432"/>
      <c r="CJ162" s="432"/>
      <c r="CK162" s="432"/>
      <c r="CL162" s="432"/>
      <c r="CM162" s="432"/>
      <c r="CN162" s="432"/>
      <c r="CO162" s="432"/>
      <c r="CP162" s="432"/>
      <c r="CQ162" s="432"/>
      <c r="CR162" s="432"/>
      <c r="CS162" s="432"/>
      <c r="CT162" s="432"/>
      <c r="CU162" s="432"/>
      <c r="CV162" s="432"/>
      <c r="CW162" s="432"/>
      <c r="CX162" s="432"/>
      <c r="CY162" s="432"/>
      <c r="CZ162" s="432"/>
      <c r="DA162" s="432"/>
      <c r="DB162" s="432"/>
      <c r="DC162" s="432"/>
      <c r="DD162" s="432"/>
      <c r="DE162" s="432"/>
      <c r="DF162" s="432"/>
      <c r="DH162" s="432"/>
      <c r="DI162" s="432"/>
      <c r="DJ162" s="432"/>
      <c r="DK162" s="432"/>
      <c r="DL162" s="432"/>
      <c r="DM162" s="432"/>
      <c r="DN162" s="432"/>
      <c r="DO162" s="432"/>
      <c r="DP162" s="432"/>
      <c r="DS162" s="432"/>
      <c r="EC162" s="432"/>
      <c r="ED162" s="432"/>
      <c r="EE162" s="432"/>
      <c r="EF162" s="432"/>
    </row>
    <row r="163" spans="1:136" s="448" customFormat="1" ht="27" customHeight="1">
      <c r="A163" s="72"/>
      <c r="B163" s="432"/>
      <c r="D163" s="432"/>
      <c r="E163" s="434"/>
      <c r="F163" s="434"/>
      <c r="G163" s="432"/>
      <c r="H163" s="432"/>
      <c r="I163" s="432"/>
      <c r="J163" s="432"/>
      <c r="K163" s="435"/>
      <c r="L163" s="435"/>
      <c r="M163" s="435"/>
      <c r="N163" s="435"/>
      <c r="O163" s="436"/>
      <c r="P163" s="436"/>
      <c r="Q163" s="436"/>
      <c r="R163" s="436"/>
      <c r="S163" s="436"/>
      <c r="T163" s="436"/>
      <c r="U163" s="436"/>
      <c r="V163" s="436"/>
      <c r="W163" s="436"/>
      <c r="X163" s="436"/>
      <c r="Y163" s="436"/>
      <c r="Z163" s="436"/>
      <c r="AA163" s="436"/>
      <c r="AB163" s="436"/>
      <c r="AC163" s="436"/>
      <c r="AD163" s="436"/>
      <c r="AE163" s="436"/>
      <c r="AF163" s="436"/>
      <c r="AG163" s="436"/>
      <c r="AH163" s="436"/>
      <c r="AI163" s="436"/>
      <c r="AJ163" s="436"/>
      <c r="AK163" s="436"/>
      <c r="AL163" s="436"/>
      <c r="AM163" s="436"/>
      <c r="AN163" s="436"/>
      <c r="AO163" s="436"/>
      <c r="AP163" s="436"/>
      <c r="AQ163" s="436"/>
      <c r="AR163" s="436"/>
      <c r="AS163" s="436"/>
      <c r="AT163" s="436"/>
      <c r="AU163" s="530"/>
      <c r="AV163" s="530"/>
      <c r="AW163" s="530"/>
      <c r="AX163" s="436"/>
      <c r="AY163" s="436"/>
      <c r="AZ163" s="436"/>
      <c r="BA163" s="432"/>
      <c r="BB163" s="432"/>
      <c r="BC163" s="432"/>
      <c r="BD163" s="432"/>
      <c r="BE163" s="432"/>
      <c r="BF163" s="432"/>
      <c r="BG163" s="432"/>
      <c r="BH163" s="432"/>
      <c r="BI163" s="432"/>
      <c r="BJ163" s="437"/>
      <c r="BK163" s="437"/>
      <c r="BL163" s="438"/>
      <c r="BM163" s="438"/>
      <c r="BN163" s="438"/>
      <c r="BO163" s="438"/>
      <c r="BP163" s="438"/>
      <c r="BQ163" s="438"/>
      <c r="BR163" s="438"/>
      <c r="BS163" s="438"/>
      <c r="BT163" s="439"/>
      <c r="BU163" s="451"/>
      <c r="BV163" s="451"/>
      <c r="BW163" s="451"/>
      <c r="BX163" s="432"/>
      <c r="BY163" s="451"/>
      <c r="BZ163" s="445"/>
      <c r="CA163" s="445"/>
      <c r="CB163" s="445"/>
      <c r="CC163" s="445"/>
      <c r="CD163" s="445"/>
      <c r="CE163" s="432"/>
      <c r="CF163" s="432"/>
      <c r="CG163" s="432"/>
      <c r="CH163" s="432"/>
      <c r="CI163" s="432"/>
      <c r="CJ163" s="432"/>
      <c r="CK163" s="432"/>
      <c r="CL163" s="432"/>
      <c r="CM163" s="432"/>
      <c r="CN163" s="432"/>
      <c r="CO163" s="432"/>
      <c r="CP163" s="432"/>
      <c r="CQ163" s="432"/>
      <c r="CR163" s="432"/>
      <c r="CS163" s="432"/>
      <c r="CT163" s="432"/>
      <c r="CU163" s="432"/>
      <c r="CV163" s="432"/>
      <c r="CW163" s="432"/>
      <c r="CX163" s="432"/>
      <c r="CY163" s="432"/>
      <c r="CZ163" s="432"/>
      <c r="DA163" s="432"/>
      <c r="DB163" s="432"/>
      <c r="DC163" s="432"/>
      <c r="DD163" s="432"/>
      <c r="DE163" s="432"/>
      <c r="DF163" s="432"/>
      <c r="DH163" s="432"/>
      <c r="DI163" s="432"/>
      <c r="DJ163" s="432"/>
      <c r="DK163" s="432"/>
      <c r="DL163" s="432"/>
      <c r="DM163" s="432"/>
      <c r="DN163" s="432"/>
      <c r="DO163" s="432"/>
      <c r="DP163" s="432"/>
      <c r="DS163" s="432"/>
      <c r="EC163" s="432"/>
      <c r="ED163" s="432"/>
      <c r="EE163" s="432"/>
      <c r="EF163" s="432"/>
    </row>
    <row r="164" spans="1:136" s="448" customFormat="1" ht="27" customHeight="1">
      <c r="A164" s="72"/>
      <c r="B164" s="432"/>
      <c r="D164" s="432"/>
      <c r="E164" s="434"/>
      <c r="F164" s="434"/>
      <c r="G164" s="432"/>
      <c r="H164" s="432"/>
      <c r="I164" s="432"/>
      <c r="J164" s="432"/>
      <c r="K164" s="435"/>
      <c r="L164" s="435"/>
      <c r="M164" s="435"/>
      <c r="N164" s="435"/>
      <c r="O164" s="436"/>
      <c r="P164" s="436"/>
      <c r="Q164" s="436"/>
      <c r="R164" s="436"/>
      <c r="S164" s="436"/>
      <c r="T164" s="436"/>
      <c r="U164" s="436"/>
      <c r="V164" s="436"/>
      <c r="W164" s="436"/>
      <c r="X164" s="436"/>
      <c r="Y164" s="436"/>
      <c r="Z164" s="436"/>
      <c r="AA164" s="436"/>
      <c r="AB164" s="436"/>
      <c r="AC164" s="436"/>
      <c r="AD164" s="436"/>
      <c r="AE164" s="436"/>
      <c r="AF164" s="436"/>
      <c r="AG164" s="436"/>
      <c r="AH164" s="436"/>
      <c r="AI164" s="436"/>
      <c r="AJ164" s="436"/>
      <c r="AK164" s="436"/>
      <c r="AL164" s="436"/>
      <c r="AM164" s="436"/>
      <c r="AN164" s="436"/>
      <c r="AO164" s="436"/>
      <c r="AP164" s="436"/>
      <c r="AQ164" s="436"/>
      <c r="AR164" s="436"/>
      <c r="AS164" s="436"/>
      <c r="AT164" s="436"/>
      <c r="AU164" s="530"/>
      <c r="AV164" s="530"/>
      <c r="AW164" s="530"/>
      <c r="AX164" s="436"/>
      <c r="AY164" s="436"/>
      <c r="AZ164" s="436"/>
      <c r="BA164" s="432"/>
      <c r="BB164" s="432"/>
      <c r="BC164" s="432"/>
      <c r="BD164" s="432"/>
      <c r="BE164" s="432"/>
      <c r="BF164" s="432"/>
      <c r="BG164" s="432"/>
      <c r="BH164" s="432"/>
      <c r="BI164" s="432"/>
      <c r="BJ164" s="437"/>
      <c r="BK164" s="437"/>
      <c r="BL164" s="438"/>
      <c r="BM164" s="438"/>
      <c r="BN164" s="438"/>
      <c r="BO164" s="438"/>
      <c r="BP164" s="438"/>
      <c r="BQ164" s="438"/>
      <c r="BR164" s="438"/>
      <c r="BS164" s="438"/>
      <c r="BT164" s="439"/>
      <c r="BU164" s="451"/>
      <c r="BV164" s="451"/>
      <c r="BW164" s="451"/>
      <c r="BX164" s="432"/>
      <c r="BY164" s="451"/>
      <c r="BZ164" s="445"/>
      <c r="CA164" s="445"/>
      <c r="CB164" s="445"/>
      <c r="CC164" s="445"/>
      <c r="CD164" s="445"/>
      <c r="CE164" s="432"/>
      <c r="CF164" s="432"/>
      <c r="CG164" s="432"/>
      <c r="CH164" s="432"/>
      <c r="CI164" s="432"/>
      <c r="CJ164" s="432"/>
      <c r="CK164" s="432"/>
      <c r="CL164" s="432"/>
      <c r="CM164" s="432"/>
      <c r="CN164" s="432"/>
      <c r="CO164" s="432"/>
      <c r="CP164" s="432"/>
      <c r="CQ164" s="432"/>
      <c r="CR164" s="432"/>
      <c r="CS164" s="432"/>
      <c r="CT164" s="432"/>
      <c r="CU164" s="432"/>
      <c r="CV164" s="432"/>
      <c r="CW164" s="432"/>
      <c r="CX164" s="432"/>
      <c r="CY164" s="432"/>
      <c r="CZ164" s="432"/>
      <c r="DA164" s="432"/>
      <c r="DB164" s="432"/>
      <c r="DC164" s="432"/>
      <c r="DD164" s="432"/>
      <c r="DE164" s="432"/>
      <c r="DF164" s="432"/>
      <c r="DH164" s="432"/>
      <c r="DI164" s="432"/>
      <c r="DJ164" s="432"/>
      <c r="DK164" s="432"/>
      <c r="DL164" s="432"/>
      <c r="DM164" s="432"/>
      <c r="DN164" s="432"/>
      <c r="DO164" s="432"/>
      <c r="DP164" s="432"/>
      <c r="DS164" s="432"/>
      <c r="EC164" s="432"/>
      <c r="ED164" s="432"/>
      <c r="EE164" s="432"/>
      <c r="EF164" s="432"/>
    </row>
    <row r="165" spans="2:136" s="452" customFormat="1" ht="15">
      <c r="B165" s="453"/>
      <c r="E165" s="453"/>
      <c r="F165" s="453"/>
      <c r="AC165" s="454"/>
      <c r="AD165" s="454"/>
      <c r="AE165" s="454"/>
      <c r="AF165" s="454"/>
      <c r="AG165" s="454"/>
      <c r="AH165" s="454"/>
      <c r="AI165" s="454"/>
      <c r="AJ165" s="454"/>
      <c r="AK165" s="454"/>
      <c r="AM165" s="454"/>
      <c r="AN165" s="454"/>
      <c r="AO165" s="454"/>
      <c r="AP165" s="454"/>
      <c r="AQ165" s="454"/>
      <c r="AR165" s="454"/>
      <c r="AU165" s="532"/>
      <c r="AV165" s="532"/>
      <c r="AW165" s="532"/>
      <c r="BI165" s="453"/>
      <c r="BJ165" s="453"/>
      <c r="CN165" s="455"/>
      <c r="CX165" s="455"/>
      <c r="CY165" s="455"/>
      <c r="DF165" s="455"/>
      <c r="DG165" s="486"/>
      <c r="DH165" s="455"/>
      <c r="DI165" s="455"/>
      <c r="DJ165" s="455"/>
      <c r="DK165" s="455"/>
      <c r="DL165" s="455"/>
      <c r="DP165" s="455"/>
      <c r="DS165" s="455"/>
      <c r="EC165" s="455"/>
      <c r="ED165" s="455"/>
      <c r="EE165" s="455"/>
      <c r="EF165" s="455"/>
    </row>
    <row r="166" ht="15"/>
    <row r="167" spans="1:72" ht="15">
      <c r="A167" s="456"/>
      <c r="E167" s="459"/>
      <c r="F167" s="460"/>
      <c r="H167" s="459"/>
      <c r="I167" s="459"/>
      <c r="J167" s="459"/>
      <c r="K167" s="459"/>
      <c r="L167" s="459"/>
      <c r="M167" s="459"/>
      <c r="N167" s="459"/>
      <c r="O167" s="459"/>
      <c r="P167" s="459"/>
      <c r="Q167" s="459"/>
      <c r="R167" s="459"/>
      <c r="S167" s="459"/>
      <c r="T167" s="459"/>
      <c r="U167" s="459"/>
      <c r="V167" s="459"/>
      <c r="W167" s="459"/>
      <c r="X167" s="459"/>
      <c r="Z167" s="459"/>
      <c r="AA167" s="459"/>
      <c r="AB167" s="459"/>
      <c r="AC167" s="459"/>
      <c r="AD167" s="459"/>
      <c r="AE167" s="459"/>
      <c r="AF167" s="459"/>
      <c r="AG167" s="459"/>
      <c r="AH167" s="459"/>
      <c r="AJ167" s="459"/>
      <c r="AK167" s="459"/>
      <c r="AL167" s="459"/>
      <c r="AM167" s="459"/>
      <c r="AN167" s="459"/>
      <c r="AO167" s="459"/>
      <c r="AP167" s="459"/>
      <c r="AQ167" s="459"/>
      <c r="AR167" s="459"/>
      <c r="AS167" s="459"/>
      <c r="AT167" s="459"/>
      <c r="AU167" s="533"/>
      <c r="AV167" s="533"/>
      <c r="AW167" s="533"/>
      <c r="AX167" s="459"/>
      <c r="AY167" s="459"/>
      <c r="AZ167" s="459"/>
      <c r="BA167" s="456"/>
      <c r="BB167" s="456"/>
      <c r="BC167" s="456"/>
      <c r="BD167" s="456"/>
      <c r="BO167" s="72"/>
      <c r="BR167" s="72"/>
      <c r="BS167" s="72"/>
      <c r="BT167" s="72"/>
    </row>
    <row r="168" spans="1:72" ht="15">
      <c r="A168" s="456"/>
      <c r="F168" s="460"/>
      <c r="H168" s="456"/>
      <c r="I168" s="456"/>
      <c r="J168" s="456"/>
      <c r="K168" s="456"/>
      <c r="L168" s="456"/>
      <c r="M168" s="456"/>
      <c r="N168" s="456"/>
      <c r="O168" s="456"/>
      <c r="P168" s="456"/>
      <c r="Q168" s="456"/>
      <c r="R168" s="456"/>
      <c r="S168" s="456"/>
      <c r="T168" s="456"/>
      <c r="U168" s="456"/>
      <c r="V168" s="456"/>
      <c r="W168" s="456"/>
      <c r="X168" s="456"/>
      <c r="Z168" s="456"/>
      <c r="AA168" s="456"/>
      <c r="AB168" s="456"/>
      <c r="AC168" s="456"/>
      <c r="AD168" s="456"/>
      <c r="AE168" s="456"/>
      <c r="AF168" s="456"/>
      <c r="AG168" s="456"/>
      <c r="AH168" s="456"/>
      <c r="AJ168" s="456"/>
      <c r="AK168" s="456"/>
      <c r="AL168" s="456"/>
      <c r="AM168" s="456"/>
      <c r="AN168" s="456"/>
      <c r="AO168" s="456"/>
      <c r="AP168" s="456"/>
      <c r="AQ168" s="456"/>
      <c r="AR168" s="456"/>
      <c r="AS168" s="456"/>
      <c r="AT168" s="456"/>
      <c r="AU168" s="534"/>
      <c r="AV168" s="534"/>
      <c r="AW168" s="534"/>
      <c r="AX168" s="456"/>
      <c r="AY168" s="456"/>
      <c r="AZ168" s="456"/>
      <c r="BA168" s="456"/>
      <c r="BB168" s="456"/>
      <c r="BC168" s="456"/>
      <c r="BD168" s="456"/>
      <c r="BO168" s="72"/>
      <c r="BR168" s="72"/>
      <c r="BS168" s="72"/>
      <c r="BT168" s="72"/>
    </row>
    <row r="169" spans="1:72" ht="15">
      <c r="A169" s="456"/>
      <c r="E169" s="459"/>
      <c r="F169" s="460"/>
      <c r="H169" s="459"/>
      <c r="I169" s="459"/>
      <c r="J169" s="459"/>
      <c r="K169" s="459"/>
      <c r="L169" s="459"/>
      <c r="M169" s="459"/>
      <c r="N169" s="459"/>
      <c r="O169" s="459"/>
      <c r="P169" s="459"/>
      <c r="Q169" s="459"/>
      <c r="R169" s="459"/>
      <c r="S169" s="459"/>
      <c r="T169" s="459"/>
      <c r="U169" s="459"/>
      <c r="V169" s="459"/>
      <c r="W169" s="459"/>
      <c r="X169" s="459"/>
      <c r="Z169" s="459"/>
      <c r="AA169" s="459"/>
      <c r="AB169" s="459"/>
      <c r="AC169" s="459"/>
      <c r="AD169" s="459"/>
      <c r="AE169" s="459"/>
      <c r="AF169" s="459"/>
      <c r="AG169" s="459"/>
      <c r="AH169" s="459"/>
      <c r="AJ169" s="459"/>
      <c r="AK169" s="459"/>
      <c r="AL169" s="459"/>
      <c r="AM169" s="459"/>
      <c r="AN169" s="459"/>
      <c r="AO169" s="459"/>
      <c r="AP169" s="459"/>
      <c r="AQ169" s="459"/>
      <c r="AR169" s="459"/>
      <c r="AS169" s="459"/>
      <c r="AT169" s="459"/>
      <c r="AU169" s="533"/>
      <c r="AV169" s="533"/>
      <c r="AW169" s="533"/>
      <c r="AX169" s="459"/>
      <c r="AY169" s="459"/>
      <c r="AZ169" s="459"/>
      <c r="BA169" s="456"/>
      <c r="BB169" s="456"/>
      <c r="BC169" s="456"/>
      <c r="BD169" s="456"/>
      <c r="BO169" s="72"/>
      <c r="BR169" s="72"/>
      <c r="BS169" s="72"/>
      <c r="BT169" s="72"/>
    </row>
    <row r="170" ht="15"/>
    <row r="171" ht="15"/>
    <row r="172" ht="15"/>
    <row r="173" ht="15">
      <c r="A173" s="81"/>
    </row>
    <row r="174" spans="2:3" ht="15">
      <c r="B174" s="81"/>
      <c r="C174" s="81"/>
    </row>
  </sheetData>
  <sheetProtection/>
  <autoFilter ref="A3:EG55"/>
  <mergeCells count="17">
    <mergeCell ref="P1:R1"/>
    <mergeCell ref="DV1:DW1"/>
    <mergeCell ref="DQ1:DU1"/>
    <mergeCell ref="DG1:DI1"/>
    <mergeCell ref="BO1:BT1"/>
    <mergeCell ref="BU1:BZ1"/>
    <mergeCell ref="CE1:CM1"/>
    <mergeCell ref="C1:D1"/>
    <mergeCell ref="W1:AA1"/>
    <mergeCell ref="AM1:AS1"/>
    <mergeCell ref="AT1:AX1"/>
    <mergeCell ref="AB1:AL1"/>
    <mergeCell ref="EE1:EF1"/>
    <mergeCell ref="CN1:CX1"/>
    <mergeCell ref="CY1:DF1"/>
    <mergeCell ref="DK1:DP1"/>
    <mergeCell ref="DX1:ED1"/>
  </mergeCells>
  <printOptions/>
  <pageMargins left="0.7086614173228347" right="0.7086614173228347" top="0.33" bottom="0.26" header="0.31496062992125984" footer="0.31496062992125984"/>
  <pageSetup fitToHeight="1" fitToWidth="1" horizontalDpi="600" verticalDpi="600" orientation="portrait" paperSize="9" scale="1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465"/>
  <sheetViews>
    <sheetView zoomScale="70" zoomScaleNormal="70" zoomScalePageLayoutView="0" workbookViewId="0" topLeftCell="A1">
      <pane xSplit="4" ySplit="4" topLeftCell="Q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Z10" sqref="Z10:AC10"/>
    </sheetView>
  </sheetViews>
  <sheetFormatPr defaultColWidth="9.140625" defaultRowHeight="27.75" customHeight="1"/>
  <cols>
    <col min="1" max="1" width="4.140625" style="84" customWidth="1"/>
    <col min="2" max="2" width="21.28125" style="25" customWidth="1"/>
    <col min="3" max="3" width="6.28125" style="25" customWidth="1"/>
    <col min="4" max="4" width="22.57421875" style="25" customWidth="1"/>
    <col min="5" max="5" width="16.421875" style="25" customWidth="1"/>
    <col min="6" max="8" width="13.421875" style="25" customWidth="1"/>
    <col min="9" max="9" width="16.421875" style="25" customWidth="1"/>
    <col min="10" max="10" width="14.28125" style="25" customWidth="1"/>
    <col min="11" max="14" width="9.140625" style="25" customWidth="1"/>
    <col min="15" max="15" width="11.140625" style="25" customWidth="1"/>
    <col min="16" max="17" width="9.140625" style="25" customWidth="1"/>
    <col min="18" max="18" width="11.28125" style="25" customWidth="1"/>
    <col min="19" max="19" width="7.8515625" style="25" customWidth="1"/>
    <col min="20" max="20" width="9.140625" style="25" customWidth="1"/>
    <col min="21" max="21" width="11.00390625" style="25" customWidth="1"/>
    <col min="22" max="22" width="15.421875" style="83" customWidth="1"/>
    <col min="23" max="23" width="12.57421875" style="83" customWidth="1"/>
    <col min="24" max="24" width="9.140625" style="83" customWidth="1"/>
    <col min="25" max="27" width="9.140625" style="25" customWidth="1"/>
    <col min="28" max="28" width="11.140625" style="25" customWidth="1"/>
    <col min="29" max="29" width="12.00390625" style="25" customWidth="1"/>
    <col min="30" max="16384" width="9.140625" style="25" customWidth="1"/>
  </cols>
  <sheetData>
    <row r="1" spans="1:29" ht="27.75" customHeight="1" thickBot="1">
      <c r="A1" s="204"/>
      <c r="E1" s="962" t="s">
        <v>345</v>
      </c>
      <c r="F1" s="963"/>
      <c r="G1" s="963"/>
      <c r="H1" s="963"/>
      <c r="I1" s="963"/>
      <c r="J1" s="963"/>
      <c r="K1" s="963"/>
      <c r="L1" s="963"/>
      <c r="M1" s="963"/>
      <c r="N1" s="963"/>
      <c r="O1" s="963"/>
      <c r="P1" s="963"/>
      <c r="Q1" s="963"/>
      <c r="R1" s="963"/>
      <c r="S1" s="963"/>
      <c r="T1" s="963"/>
      <c r="U1" s="964"/>
      <c r="V1" s="953" t="s">
        <v>344</v>
      </c>
      <c r="W1" s="954"/>
      <c r="X1" s="954"/>
      <c r="Y1" s="955"/>
      <c r="Z1" s="956" t="s">
        <v>360</v>
      </c>
      <c r="AA1" s="957"/>
      <c r="AB1" s="957"/>
      <c r="AC1" s="958"/>
    </row>
    <row r="2" spans="1:29" s="6" customFormat="1" ht="27.75" customHeight="1" thickBot="1">
      <c r="A2" s="1"/>
      <c r="B2" s="932" t="s">
        <v>1</v>
      </c>
      <c r="C2" s="932"/>
      <c r="D2" s="196"/>
      <c r="E2" s="962" t="s">
        <v>335</v>
      </c>
      <c r="F2" s="963"/>
      <c r="G2" s="963"/>
      <c r="H2" s="963"/>
      <c r="I2" s="963"/>
      <c r="J2" s="963"/>
      <c r="K2" s="964"/>
      <c r="L2" s="962" t="s">
        <v>347</v>
      </c>
      <c r="M2" s="964"/>
      <c r="N2" s="944" t="s">
        <v>348</v>
      </c>
      <c r="O2" s="945"/>
      <c r="P2" s="945"/>
      <c r="Q2" s="945"/>
      <c r="R2" s="946"/>
      <c r="S2" s="959" t="s">
        <v>339</v>
      </c>
      <c r="T2" s="960"/>
      <c r="U2" s="961"/>
      <c r="V2" s="953"/>
      <c r="W2" s="954"/>
      <c r="X2" s="954"/>
      <c r="Y2" s="955"/>
      <c r="Z2" s="208"/>
      <c r="AA2" s="207"/>
      <c r="AB2" s="207"/>
      <c r="AC2" s="209"/>
    </row>
    <row r="3" spans="1:29" s="83" customFormat="1" ht="108" customHeight="1" thickBot="1">
      <c r="A3" s="7" t="s">
        <v>0</v>
      </c>
      <c r="B3" s="8" t="s">
        <v>9</v>
      </c>
      <c r="C3" s="8" t="s">
        <v>10</v>
      </c>
      <c r="D3" s="8" t="s">
        <v>11</v>
      </c>
      <c r="E3" s="197" t="s">
        <v>22</v>
      </c>
      <c r="F3" s="198" t="s">
        <v>440</v>
      </c>
      <c r="G3" s="199" t="s">
        <v>873</v>
      </c>
      <c r="H3" s="199" t="s">
        <v>874</v>
      </c>
      <c r="I3" s="199" t="s">
        <v>23</v>
      </c>
      <c r="J3" s="200" t="s">
        <v>336</v>
      </c>
      <c r="K3" s="200" t="s">
        <v>338</v>
      </c>
      <c r="L3" s="200" t="s">
        <v>337</v>
      </c>
      <c r="M3" s="200" t="s">
        <v>346</v>
      </c>
      <c r="N3" s="200" t="s">
        <v>349</v>
      </c>
      <c r="O3" s="200" t="s">
        <v>439</v>
      </c>
      <c r="P3" s="200" t="s">
        <v>350</v>
      </c>
      <c r="Q3" s="345" t="s">
        <v>351</v>
      </c>
      <c r="R3" s="205" t="s">
        <v>352</v>
      </c>
      <c r="S3" s="201" t="s">
        <v>340</v>
      </c>
      <c r="T3" s="202" t="s">
        <v>341</v>
      </c>
      <c r="U3" s="203" t="s">
        <v>438</v>
      </c>
      <c r="V3" s="201" t="s">
        <v>496</v>
      </c>
      <c r="W3" s="202" t="s">
        <v>495</v>
      </c>
      <c r="X3" s="206" t="s">
        <v>365</v>
      </c>
      <c r="Y3" s="203" t="s">
        <v>343</v>
      </c>
      <c r="Z3" s="201" t="s">
        <v>356</v>
      </c>
      <c r="AA3" s="202" t="s">
        <v>357</v>
      </c>
      <c r="AB3" s="202" t="s">
        <v>358</v>
      </c>
      <c r="AC3" s="203" t="s">
        <v>359</v>
      </c>
    </row>
    <row r="4" spans="1:29" s="29" customFormat="1" ht="27.75" customHeight="1" thickBot="1">
      <c r="A4" s="26">
        <v>1</v>
      </c>
      <c r="B4" s="27">
        <f aca="true" t="shared" si="0" ref="B4:AB4">A4+1</f>
        <v>2</v>
      </c>
      <c r="C4" s="27">
        <f t="shared" si="0"/>
        <v>3</v>
      </c>
      <c r="D4" s="27">
        <f t="shared" si="0"/>
        <v>4</v>
      </c>
      <c r="E4" s="27">
        <f t="shared" si="0"/>
        <v>5</v>
      </c>
      <c r="F4" s="27">
        <f t="shared" si="0"/>
        <v>6</v>
      </c>
      <c r="G4" s="27">
        <f>F4+1</f>
        <v>7</v>
      </c>
      <c r="H4" s="27">
        <f>G4+1</f>
        <v>8</v>
      </c>
      <c r="I4" s="27">
        <f>H4+1</f>
        <v>9</v>
      </c>
      <c r="J4" s="28">
        <f t="shared" si="0"/>
        <v>10</v>
      </c>
      <c r="K4" s="28">
        <f t="shared" si="0"/>
        <v>11</v>
      </c>
      <c r="L4" s="28">
        <f t="shared" si="0"/>
        <v>12</v>
      </c>
      <c r="M4" s="28">
        <f t="shared" si="0"/>
        <v>13</v>
      </c>
      <c r="N4" s="28">
        <f t="shared" si="0"/>
        <v>14</v>
      </c>
      <c r="O4" s="28">
        <f t="shared" si="0"/>
        <v>15</v>
      </c>
      <c r="P4" s="28">
        <f t="shared" si="0"/>
        <v>16</v>
      </c>
      <c r="Q4" s="28">
        <f t="shared" si="0"/>
        <v>17</v>
      </c>
      <c r="R4" s="28">
        <f t="shared" si="0"/>
        <v>18</v>
      </c>
      <c r="S4" s="195">
        <f t="shared" si="0"/>
        <v>19</v>
      </c>
      <c r="T4" s="195">
        <f t="shared" si="0"/>
        <v>20</v>
      </c>
      <c r="U4" s="329">
        <f t="shared" si="0"/>
        <v>21</v>
      </c>
      <c r="V4" s="330">
        <f t="shared" si="0"/>
        <v>22</v>
      </c>
      <c r="W4" s="331">
        <f t="shared" si="0"/>
        <v>23</v>
      </c>
      <c r="X4" s="331">
        <f t="shared" si="0"/>
        <v>24</v>
      </c>
      <c r="Y4" s="332">
        <f t="shared" si="0"/>
        <v>25</v>
      </c>
      <c r="Z4" s="756">
        <f t="shared" si="0"/>
        <v>26</v>
      </c>
      <c r="AA4" s="350">
        <f t="shared" si="0"/>
        <v>27</v>
      </c>
      <c r="AB4" s="350">
        <f t="shared" si="0"/>
        <v>28</v>
      </c>
      <c r="AC4" s="350">
        <f>AB4+1</f>
        <v>29</v>
      </c>
    </row>
    <row r="5" spans="1:29" s="52" customFormat="1" ht="27.75" customHeight="1">
      <c r="A5" s="129">
        <v>1</v>
      </c>
      <c r="B5" s="30" t="s">
        <v>1014</v>
      </c>
      <c r="C5" s="137">
        <v>1</v>
      </c>
      <c r="D5" s="138" t="str">
        <f aca="true" t="shared" si="1" ref="D5:D37">CONCATENATE(B5," д.",C5)</f>
        <v>40-летия Победы д.1</v>
      </c>
      <c r="E5" s="148" t="s">
        <v>57</v>
      </c>
      <c r="F5" s="139">
        <v>183.3</v>
      </c>
      <c r="G5" s="139">
        <v>183.3</v>
      </c>
      <c r="H5" s="139">
        <f aca="true" t="shared" si="2" ref="H5:H13">F5-G5</f>
        <v>0</v>
      </c>
      <c r="I5" s="191">
        <v>1985</v>
      </c>
      <c r="J5" s="39"/>
      <c r="K5" s="39"/>
      <c r="L5" s="227">
        <v>4</v>
      </c>
      <c r="M5" s="32" t="s">
        <v>328</v>
      </c>
      <c r="N5" s="32" t="s">
        <v>355</v>
      </c>
      <c r="O5" s="227">
        <v>94</v>
      </c>
      <c r="P5" s="39" t="s">
        <v>354</v>
      </c>
      <c r="Q5" s="183"/>
      <c r="R5" s="30" t="s">
        <v>353</v>
      </c>
      <c r="S5" s="32" t="s">
        <v>342</v>
      </c>
      <c r="T5" s="32">
        <v>0.7</v>
      </c>
      <c r="U5" s="313">
        <v>109.7</v>
      </c>
      <c r="V5" s="316" t="s">
        <v>497</v>
      </c>
      <c r="W5" s="317" t="s">
        <v>493</v>
      </c>
      <c r="X5" s="318"/>
      <c r="Y5" s="348">
        <v>2021</v>
      </c>
      <c r="Z5" s="758" t="s">
        <v>361</v>
      </c>
      <c r="AA5" s="759" t="s">
        <v>362</v>
      </c>
      <c r="AB5" s="759" t="s">
        <v>363</v>
      </c>
      <c r="AC5" s="760" t="s">
        <v>364</v>
      </c>
    </row>
    <row r="6" spans="1:29" s="52" customFormat="1" ht="27.75" customHeight="1">
      <c r="A6" s="129">
        <f>1+A5</f>
        <v>2</v>
      </c>
      <c r="B6" s="30" t="s">
        <v>1014</v>
      </c>
      <c r="C6" s="137">
        <v>12</v>
      </c>
      <c r="D6" s="41" t="str">
        <f t="shared" si="1"/>
        <v>40-летия Победы д.12</v>
      </c>
      <c r="E6" s="132" t="s">
        <v>57</v>
      </c>
      <c r="F6" s="48">
        <v>427.4</v>
      </c>
      <c r="G6" s="109">
        <v>427.4</v>
      </c>
      <c r="H6" s="109">
        <f t="shared" si="2"/>
        <v>0</v>
      </c>
      <c r="I6" s="170">
        <v>1995</v>
      </c>
      <c r="J6" s="39"/>
      <c r="K6" s="39"/>
      <c r="L6" s="227">
        <v>8</v>
      </c>
      <c r="M6" s="32" t="s">
        <v>328</v>
      </c>
      <c r="N6" s="32" t="s">
        <v>355</v>
      </c>
      <c r="O6" s="227">
        <v>76</v>
      </c>
      <c r="P6" s="39" t="s">
        <v>354</v>
      </c>
      <c r="Q6" s="183"/>
      <c r="R6" s="30" t="s">
        <v>353</v>
      </c>
      <c r="S6" s="32" t="s">
        <v>342</v>
      </c>
      <c r="T6" s="32">
        <v>0.7</v>
      </c>
      <c r="U6" s="313">
        <v>98</v>
      </c>
      <c r="V6" s="319" t="s">
        <v>436</v>
      </c>
      <c r="W6" s="32" t="s">
        <v>493</v>
      </c>
      <c r="X6" s="171"/>
      <c r="Y6" s="348" t="s">
        <v>56</v>
      </c>
      <c r="Z6" s="761" t="s">
        <v>361</v>
      </c>
      <c r="AA6" s="39" t="s">
        <v>362</v>
      </c>
      <c r="AB6" s="39" t="s">
        <v>363</v>
      </c>
      <c r="AC6" s="762" t="s">
        <v>364</v>
      </c>
    </row>
    <row r="7" spans="1:29" s="52" customFormat="1" ht="27.75" customHeight="1">
      <c r="A7" s="129">
        <f aca="true" t="shared" si="3" ref="A7:A69">1+A6</f>
        <v>3</v>
      </c>
      <c r="B7" s="30" t="s">
        <v>1014</v>
      </c>
      <c r="C7" s="55">
        <v>13</v>
      </c>
      <c r="D7" s="41" t="str">
        <f t="shared" si="1"/>
        <v>40-летия Победы д.13</v>
      </c>
      <c r="E7" s="289" t="s">
        <v>57</v>
      </c>
      <c r="F7" s="48">
        <v>765.5</v>
      </c>
      <c r="G7" s="109">
        <v>765.5</v>
      </c>
      <c r="H7" s="109">
        <f t="shared" si="2"/>
        <v>0</v>
      </c>
      <c r="I7" s="146">
        <v>1970</v>
      </c>
      <c r="J7" s="39"/>
      <c r="K7" s="39"/>
      <c r="L7" s="227">
        <v>16</v>
      </c>
      <c r="M7" s="32" t="s">
        <v>328</v>
      </c>
      <c r="N7" s="32" t="s">
        <v>355</v>
      </c>
      <c r="O7" s="227">
        <v>119</v>
      </c>
      <c r="P7" s="39" t="s">
        <v>354</v>
      </c>
      <c r="Q7" s="183"/>
      <c r="R7" s="30" t="s">
        <v>353</v>
      </c>
      <c r="S7" s="32" t="s">
        <v>342</v>
      </c>
      <c r="T7" s="32">
        <v>0.7</v>
      </c>
      <c r="U7" s="313">
        <v>153</v>
      </c>
      <c r="V7" s="319" t="s">
        <v>436</v>
      </c>
      <c r="W7" s="32" t="s">
        <v>493</v>
      </c>
      <c r="X7" s="171"/>
      <c r="Y7" s="348" t="s">
        <v>56</v>
      </c>
      <c r="Z7" s="761" t="s">
        <v>361</v>
      </c>
      <c r="AA7" s="39" t="s">
        <v>362</v>
      </c>
      <c r="AB7" s="39" t="s">
        <v>363</v>
      </c>
      <c r="AC7" s="762" t="s">
        <v>364</v>
      </c>
    </row>
    <row r="8" spans="1:29" s="52" customFormat="1" ht="27.75" customHeight="1">
      <c r="A8" s="129">
        <f t="shared" si="3"/>
        <v>4</v>
      </c>
      <c r="B8" s="30" t="s">
        <v>1014</v>
      </c>
      <c r="C8" s="55">
        <v>14</v>
      </c>
      <c r="D8" s="41" t="str">
        <f t="shared" si="1"/>
        <v>40-летия Победы д.14</v>
      </c>
      <c r="E8" s="290" t="s">
        <v>57</v>
      </c>
      <c r="F8" s="48">
        <v>427.4</v>
      </c>
      <c r="G8" s="109">
        <v>427.4</v>
      </c>
      <c r="H8" s="109">
        <f t="shared" si="2"/>
        <v>0</v>
      </c>
      <c r="I8" s="186">
        <v>1996</v>
      </c>
      <c r="J8" s="39"/>
      <c r="K8" s="39"/>
      <c r="L8" s="227">
        <v>8</v>
      </c>
      <c r="M8" s="32" t="s">
        <v>328</v>
      </c>
      <c r="N8" s="32" t="s">
        <v>355</v>
      </c>
      <c r="O8" s="227">
        <v>76.3</v>
      </c>
      <c r="P8" s="39" t="s">
        <v>354</v>
      </c>
      <c r="Q8" s="183"/>
      <c r="R8" s="30" t="s">
        <v>353</v>
      </c>
      <c r="S8" s="32" t="s">
        <v>342</v>
      </c>
      <c r="T8" s="32">
        <v>0.7</v>
      </c>
      <c r="U8" s="313">
        <v>98</v>
      </c>
      <c r="V8" s="319" t="s">
        <v>436</v>
      </c>
      <c r="W8" s="32" t="s">
        <v>493</v>
      </c>
      <c r="X8" s="171"/>
      <c r="Y8" s="348" t="s">
        <v>56</v>
      </c>
      <c r="Z8" s="761" t="s">
        <v>361</v>
      </c>
      <c r="AA8" s="39" t="s">
        <v>362</v>
      </c>
      <c r="AB8" s="39" t="s">
        <v>363</v>
      </c>
      <c r="AC8" s="762" t="s">
        <v>364</v>
      </c>
    </row>
    <row r="9" spans="1:29" s="52" customFormat="1" ht="27.75" customHeight="1">
      <c r="A9" s="129">
        <f t="shared" si="3"/>
        <v>5</v>
      </c>
      <c r="B9" s="30" t="s">
        <v>1014</v>
      </c>
      <c r="C9" s="55">
        <v>21</v>
      </c>
      <c r="D9" s="41" t="str">
        <f t="shared" si="1"/>
        <v>40-летия Победы д.21</v>
      </c>
      <c r="E9" s="290" t="s">
        <v>57</v>
      </c>
      <c r="F9" s="48">
        <v>653.8</v>
      </c>
      <c r="G9" s="109">
        <v>60.5</v>
      </c>
      <c r="H9" s="109">
        <f t="shared" si="2"/>
        <v>593.3</v>
      </c>
      <c r="I9" s="141">
        <v>1978</v>
      </c>
      <c r="J9" s="39"/>
      <c r="K9" s="39"/>
      <c r="L9" s="227">
        <v>14</v>
      </c>
      <c r="M9" s="32" t="s">
        <v>328</v>
      </c>
      <c r="N9" s="32" t="s">
        <v>355</v>
      </c>
      <c r="O9" s="227">
        <v>119.2</v>
      </c>
      <c r="P9" s="39" t="s">
        <v>354</v>
      </c>
      <c r="Q9" s="183"/>
      <c r="R9" s="30" t="s">
        <v>353</v>
      </c>
      <c r="S9" s="32" t="s">
        <v>342</v>
      </c>
      <c r="T9" s="32">
        <v>0.7</v>
      </c>
      <c r="U9" s="313">
        <v>153.2</v>
      </c>
      <c r="V9" s="319" t="s">
        <v>436</v>
      </c>
      <c r="W9" s="32" t="s">
        <v>493</v>
      </c>
      <c r="X9" s="171"/>
      <c r="Y9" s="348" t="s">
        <v>56</v>
      </c>
      <c r="Z9" s="761" t="s">
        <v>361</v>
      </c>
      <c r="AA9" s="39" t="s">
        <v>362</v>
      </c>
      <c r="AB9" s="39" t="s">
        <v>363</v>
      </c>
      <c r="AC9" s="762" t="s">
        <v>364</v>
      </c>
    </row>
    <row r="10" spans="1:29" s="52" customFormat="1" ht="27.75" customHeight="1">
      <c r="A10" s="129">
        <f>1+A9</f>
        <v>6</v>
      </c>
      <c r="B10" s="864" t="s">
        <v>1014</v>
      </c>
      <c r="C10" s="865">
        <v>3</v>
      </c>
      <c r="D10" s="866" t="str">
        <f t="shared" si="1"/>
        <v>40-летия Победы д.3</v>
      </c>
      <c r="E10" s="867" t="s">
        <v>57</v>
      </c>
      <c r="F10" s="868">
        <v>343</v>
      </c>
      <c r="G10" s="868">
        <v>343</v>
      </c>
      <c r="H10" s="869">
        <f t="shared" si="2"/>
        <v>0</v>
      </c>
      <c r="I10" s="870">
        <v>1960</v>
      </c>
      <c r="J10" s="39"/>
      <c r="K10" s="39"/>
      <c r="L10" s="227">
        <v>8</v>
      </c>
      <c r="M10" s="824" t="s">
        <v>328</v>
      </c>
      <c r="N10" s="824" t="s">
        <v>355</v>
      </c>
      <c r="O10" s="227">
        <v>66.2</v>
      </c>
      <c r="P10" s="871" t="s">
        <v>354</v>
      </c>
      <c r="Q10" s="183"/>
      <c r="R10" s="864" t="s">
        <v>353</v>
      </c>
      <c r="S10" s="824" t="s">
        <v>342</v>
      </c>
      <c r="T10" s="824">
        <v>0.7</v>
      </c>
      <c r="U10" s="313">
        <v>85.2</v>
      </c>
      <c r="V10" s="872" t="s">
        <v>436</v>
      </c>
      <c r="W10" s="824" t="s">
        <v>493</v>
      </c>
      <c r="X10" s="171"/>
      <c r="Y10" s="348"/>
      <c r="Z10" s="873" t="s">
        <v>361</v>
      </c>
      <c r="AA10" s="871" t="s">
        <v>362</v>
      </c>
      <c r="AB10" s="871" t="s">
        <v>363</v>
      </c>
      <c r="AC10" s="871" t="s">
        <v>364</v>
      </c>
    </row>
    <row r="11" spans="1:29" s="52" customFormat="1" ht="27.75" customHeight="1">
      <c r="A11" s="129">
        <f>1+A10</f>
        <v>7</v>
      </c>
      <c r="B11" s="30" t="s">
        <v>1014</v>
      </c>
      <c r="C11" s="55">
        <v>5</v>
      </c>
      <c r="D11" s="41" t="str">
        <f t="shared" si="1"/>
        <v>40-летия Победы д.5</v>
      </c>
      <c r="E11" s="290" t="s">
        <v>57</v>
      </c>
      <c r="F11" s="109">
        <v>330.3</v>
      </c>
      <c r="G11" s="109">
        <v>330.3</v>
      </c>
      <c r="H11" s="109">
        <f t="shared" si="2"/>
        <v>0</v>
      </c>
      <c r="I11" s="521">
        <v>2000</v>
      </c>
      <c r="J11" s="39"/>
      <c r="K11" s="39"/>
      <c r="L11" s="227">
        <v>7</v>
      </c>
      <c r="M11" s="32" t="s">
        <v>328</v>
      </c>
      <c r="N11" s="32" t="s">
        <v>355</v>
      </c>
      <c r="O11" s="227">
        <v>66.5</v>
      </c>
      <c r="P11" s="39" t="s">
        <v>354</v>
      </c>
      <c r="Q11" s="183"/>
      <c r="R11" s="30" t="s">
        <v>353</v>
      </c>
      <c r="S11" s="32" t="s">
        <v>342</v>
      </c>
      <c r="T11" s="32">
        <v>0.7</v>
      </c>
      <c r="U11" s="313">
        <v>89.5</v>
      </c>
      <c r="V11" s="319" t="s">
        <v>436</v>
      </c>
      <c r="W11" s="32" t="s">
        <v>493</v>
      </c>
      <c r="X11" s="171"/>
      <c r="Y11" s="348" t="s">
        <v>56</v>
      </c>
      <c r="Z11" s="761" t="s">
        <v>361</v>
      </c>
      <c r="AA11" s="39" t="s">
        <v>362</v>
      </c>
      <c r="AB11" s="39" t="s">
        <v>363</v>
      </c>
      <c r="AC11" s="762" t="s">
        <v>364</v>
      </c>
    </row>
    <row r="12" spans="1:29" s="52" customFormat="1" ht="27.75" customHeight="1">
      <c r="A12" s="129">
        <f t="shared" si="3"/>
        <v>8</v>
      </c>
      <c r="B12" s="30" t="s">
        <v>1014</v>
      </c>
      <c r="C12" s="55">
        <v>7</v>
      </c>
      <c r="D12" s="41" t="str">
        <f t="shared" si="1"/>
        <v>40-летия Победы д.7</v>
      </c>
      <c r="E12" s="290" t="s">
        <v>57</v>
      </c>
      <c r="F12" s="109">
        <v>339.9</v>
      </c>
      <c r="G12" s="109">
        <v>339.9</v>
      </c>
      <c r="H12" s="109">
        <f t="shared" si="2"/>
        <v>0</v>
      </c>
      <c r="I12" s="186">
        <v>1996</v>
      </c>
      <c r="J12" s="39"/>
      <c r="K12" s="39"/>
      <c r="L12" s="227">
        <v>8</v>
      </c>
      <c r="M12" s="32" t="s">
        <v>328</v>
      </c>
      <c r="N12" s="32" t="s">
        <v>355</v>
      </c>
      <c r="O12" s="227">
        <v>66.2</v>
      </c>
      <c r="P12" s="39" t="s">
        <v>354</v>
      </c>
      <c r="Q12" s="183"/>
      <c r="R12" s="30" t="s">
        <v>353</v>
      </c>
      <c r="S12" s="32" t="s">
        <v>342</v>
      </c>
      <c r="T12" s="32">
        <v>0.7</v>
      </c>
      <c r="U12" s="313">
        <v>85.2</v>
      </c>
      <c r="V12" s="319" t="s">
        <v>436</v>
      </c>
      <c r="W12" s="32" t="s">
        <v>493</v>
      </c>
      <c r="X12" s="171"/>
      <c r="Y12" s="348" t="s">
        <v>56</v>
      </c>
      <c r="Z12" s="761" t="s">
        <v>361</v>
      </c>
      <c r="AA12" s="39" t="s">
        <v>362</v>
      </c>
      <c r="AB12" s="39" t="s">
        <v>363</v>
      </c>
      <c r="AC12" s="762" t="s">
        <v>364</v>
      </c>
    </row>
    <row r="13" spans="1:29" s="52" customFormat="1" ht="27.75" customHeight="1">
      <c r="A13" s="129">
        <f t="shared" si="3"/>
        <v>9</v>
      </c>
      <c r="B13" s="30" t="s">
        <v>1014</v>
      </c>
      <c r="C13" s="55">
        <v>8</v>
      </c>
      <c r="D13" s="47" t="str">
        <f t="shared" si="1"/>
        <v>40-летия Победы д.8</v>
      </c>
      <c r="E13" s="290" t="s">
        <v>57</v>
      </c>
      <c r="F13" s="109">
        <v>376.5</v>
      </c>
      <c r="G13" s="109">
        <v>376.5</v>
      </c>
      <c r="H13" s="109">
        <f t="shared" si="2"/>
        <v>0</v>
      </c>
      <c r="I13" s="141">
        <v>1992</v>
      </c>
      <c r="J13" s="39"/>
      <c r="K13" s="39"/>
      <c r="L13" s="227">
        <v>8</v>
      </c>
      <c r="M13" s="32" t="s">
        <v>328</v>
      </c>
      <c r="N13" s="32" t="s">
        <v>355</v>
      </c>
      <c r="O13" s="227">
        <v>76</v>
      </c>
      <c r="P13" s="39" t="s">
        <v>354</v>
      </c>
      <c r="Q13" s="183"/>
      <c r="R13" s="30" t="s">
        <v>353</v>
      </c>
      <c r="S13" s="32" t="s">
        <v>342</v>
      </c>
      <c r="T13" s="32">
        <v>0.7</v>
      </c>
      <c r="U13" s="313">
        <v>98</v>
      </c>
      <c r="V13" s="319" t="s">
        <v>436</v>
      </c>
      <c r="W13" s="32" t="s">
        <v>493</v>
      </c>
      <c r="X13" s="171"/>
      <c r="Y13" s="348" t="s">
        <v>56</v>
      </c>
      <c r="Z13" s="761" t="s">
        <v>361</v>
      </c>
      <c r="AA13" s="39" t="s">
        <v>362</v>
      </c>
      <c r="AB13" s="39" t="s">
        <v>363</v>
      </c>
      <c r="AC13" s="762" t="s">
        <v>364</v>
      </c>
    </row>
    <row r="14" spans="1:29" s="52" customFormat="1" ht="27.75" customHeight="1">
      <c r="A14" s="129">
        <f t="shared" si="3"/>
        <v>10</v>
      </c>
      <c r="B14" s="30" t="s">
        <v>1014</v>
      </c>
      <c r="C14" s="55">
        <v>9</v>
      </c>
      <c r="D14" s="41" t="str">
        <f t="shared" si="1"/>
        <v>40-летия Победы д.9</v>
      </c>
      <c r="E14" s="290" t="s">
        <v>57</v>
      </c>
      <c r="F14" s="48">
        <v>667.1</v>
      </c>
      <c r="G14" s="109">
        <f>F14-H14</f>
        <v>404</v>
      </c>
      <c r="H14" s="109">
        <v>263.1</v>
      </c>
      <c r="I14" s="141">
        <v>1992</v>
      </c>
      <c r="J14" s="39"/>
      <c r="K14" s="39"/>
      <c r="L14" s="227">
        <v>6</v>
      </c>
      <c r="M14" s="32" t="s">
        <v>328</v>
      </c>
      <c r="N14" s="32" t="s">
        <v>355</v>
      </c>
      <c r="O14" s="227">
        <v>92.2</v>
      </c>
      <c r="P14" s="39" t="s">
        <v>354</v>
      </c>
      <c r="Q14" s="183"/>
      <c r="R14" s="30" t="s">
        <v>353</v>
      </c>
      <c r="S14" s="32" t="s">
        <v>342</v>
      </c>
      <c r="T14" s="32">
        <v>0.7</v>
      </c>
      <c r="U14" s="313">
        <v>118.5</v>
      </c>
      <c r="V14" s="319" t="s">
        <v>436</v>
      </c>
      <c r="W14" s="32" t="s">
        <v>493</v>
      </c>
      <c r="X14" s="171"/>
      <c r="Y14" s="348" t="s">
        <v>56</v>
      </c>
      <c r="Z14" s="761" t="s">
        <v>361</v>
      </c>
      <c r="AA14" s="39" t="s">
        <v>362</v>
      </c>
      <c r="AB14" s="39" t="s">
        <v>363</v>
      </c>
      <c r="AC14" s="762" t="s">
        <v>364</v>
      </c>
    </row>
    <row r="15" spans="1:29" s="73" customFormat="1" ht="27.75" customHeight="1">
      <c r="A15" s="129">
        <f t="shared" si="3"/>
        <v>11</v>
      </c>
      <c r="B15" s="161" t="s">
        <v>65</v>
      </c>
      <c r="C15" s="115">
        <v>6</v>
      </c>
      <c r="D15" s="229" t="str">
        <f t="shared" si="1"/>
        <v>Вавилова д.6</v>
      </c>
      <c r="E15" s="291" t="s">
        <v>57</v>
      </c>
      <c r="F15" s="48">
        <v>860.7</v>
      </c>
      <c r="G15" s="48">
        <v>860.7</v>
      </c>
      <c r="H15" s="109">
        <f aca="true" t="shared" si="4" ref="H15:H21">F15-G15</f>
        <v>0</v>
      </c>
      <c r="I15" s="305" t="s">
        <v>56</v>
      </c>
      <c r="J15" s="161"/>
      <c r="K15" s="161"/>
      <c r="L15" s="230"/>
      <c r="M15" s="127" t="s">
        <v>328</v>
      </c>
      <c r="N15" s="127" t="s">
        <v>355</v>
      </c>
      <c r="O15" s="230">
        <v>139</v>
      </c>
      <c r="P15" s="161" t="s">
        <v>354</v>
      </c>
      <c r="Q15" s="234"/>
      <c r="R15" s="270" t="s">
        <v>353</v>
      </c>
      <c r="S15" s="127" t="s">
        <v>342</v>
      </c>
      <c r="T15" s="127">
        <v>0.7</v>
      </c>
      <c r="U15" s="314">
        <v>123</v>
      </c>
      <c r="V15" s="320" t="s">
        <v>436</v>
      </c>
      <c r="W15" s="32" t="s">
        <v>493</v>
      </c>
      <c r="X15" s="271">
        <v>302</v>
      </c>
      <c r="Y15" s="348" t="s">
        <v>56</v>
      </c>
      <c r="Z15" s="763" t="s">
        <v>361</v>
      </c>
      <c r="AA15" s="161" t="s">
        <v>362</v>
      </c>
      <c r="AB15" s="161" t="s">
        <v>363</v>
      </c>
      <c r="AC15" s="764" t="s">
        <v>364</v>
      </c>
    </row>
    <row r="16" spans="1:29" ht="27.75" customHeight="1">
      <c r="A16" s="129">
        <f t="shared" si="3"/>
        <v>12</v>
      </c>
      <c r="B16" s="39" t="s">
        <v>66</v>
      </c>
      <c r="C16" s="40">
        <v>20</v>
      </c>
      <c r="D16" s="41" t="str">
        <f t="shared" si="1"/>
        <v>Кирова д.20</v>
      </c>
      <c r="E16" s="291" t="s">
        <v>57</v>
      </c>
      <c r="F16" s="48">
        <v>693.6</v>
      </c>
      <c r="G16" s="48">
        <v>424.1</v>
      </c>
      <c r="H16" s="109">
        <f t="shared" si="4"/>
        <v>269.5</v>
      </c>
      <c r="I16" s="218">
        <v>2008</v>
      </c>
      <c r="J16" s="84"/>
      <c r="K16" s="84"/>
      <c r="L16" s="227">
        <v>15</v>
      </c>
      <c r="M16" s="32" t="s">
        <v>328</v>
      </c>
      <c r="N16" s="32" t="s">
        <v>355</v>
      </c>
      <c r="O16" s="227">
        <v>121</v>
      </c>
      <c r="P16" s="39" t="s">
        <v>354</v>
      </c>
      <c r="Q16" s="183"/>
      <c r="R16" s="30" t="s">
        <v>353</v>
      </c>
      <c r="S16" s="32" t="s">
        <v>342</v>
      </c>
      <c r="T16" s="32">
        <v>0.7</v>
      </c>
      <c r="U16" s="313">
        <v>155.4</v>
      </c>
      <c r="V16" s="322" t="s">
        <v>436</v>
      </c>
      <c r="W16" s="43" t="s">
        <v>493</v>
      </c>
      <c r="X16" s="272">
        <v>491</v>
      </c>
      <c r="Y16" s="348" t="s">
        <v>56</v>
      </c>
      <c r="Z16" s="761" t="s">
        <v>361</v>
      </c>
      <c r="AA16" s="39" t="s">
        <v>362</v>
      </c>
      <c r="AB16" s="39" t="s">
        <v>363</v>
      </c>
      <c r="AC16" s="762" t="s">
        <v>364</v>
      </c>
    </row>
    <row r="17" spans="1:29" ht="27.75" customHeight="1">
      <c r="A17" s="129">
        <f t="shared" si="3"/>
        <v>13</v>
      </c>
      <c r="B17" s="39" t="s">
        <v>66</v>
      </c>
      <c r="C17" s="40">
        <v>22</v>
      </c>
      <c r="D17" s="41" t="str">
        <f t="shared" si="1"/>
        <v>Кирова д.22</v>
      </c>
      <c r="E17" s="291" t="s">
        <v>57</v>
      </c>
      <c r="F17" s="48">
        <v>648.7</v>
      </c>
      <c r="G17" s="48">
        <v>410.3</v>
      </c>
      <c r="H17" s="109">
        <f t="shared" si="4"/>
        <v>238.40000000000003</v>
      </c>
      <c r="I17" s="189">
        <v>2006</v>
      </c>
      <c r="J17" s="84"/>
      <c r="K17" s="84"/>
      <c r="L17" s="227">
        <v>9</v>
      </c>
      <c r="M17" s="32" t="s">
        <v>328</v>
      </c>
      <c r="N17" s="32" t="s">
        <v>355</v>
      </c>
      <c r="O17" s="227">
        <v>113.1</v>
      </c>
      <c r="P17" s="39" t="s">
        <v>354</v>
      </c>
      <c r="Q17" s="183"/>
      <c r="R17" s="30" t="s">
        <v>353</v>
      </c>
      <c r="S17" s="32" t="s">
        <v>342</v>
      </c>
      <c r="T17" s="32">
        <v>0.7</v>
      </c>
      <c r="U17" s="313">
        <v>145.4</v>
      </c>
      <c r="V17" s="322" t="s">
        <v>436</v>
      </c>
      <c r="W17" s="43" t="s">
        <v>493</v>
      </c>
      <c r="X17" s="272">
        <v>356.4</v>
      </c>
      <c r="Y17" s="348" t="s">
        <v>56</v>
      </c>
      <c r="Z17" s="761" t="s">
        <v>361</v>
      </c>
      <c r="AA17" s="39" t="s">
        <v>362</v>
      </c>
      <c r="AB17" s="39" t="s">
        <v>363</v>
      </c>
      <c r="AC17" s="762" t="s">
        <v>364</v>
      </c>
    </row>
    <row r="18" spans="1:29" ht="27.75" customHeight="1">
      <c r="A18" s="129">
        <f t="shared" si="3"/>
        <v>14</v>
      </c>
      <c r="B18" s="39" t="s">
        <v>66</v>
      </c>
      <c r="C18" s="40">
        <v>26</v>
      </c>
      <c r="D18" s="41" t="str">
        <f t="shared" si="1"/>
        <v>Кирова д.26</v>
      </c>
      <c r="E18" s="291" t="s">
        <v>57</v>
      </c>
      <c r="F18" s="48">
        <v>676.6</v>
      </c>
      <c r="G18" s="48">
        <v>676.6</v>
      </c>
      <c r="H18" s="109">
        <f t="shared" si="4"/>
        <v>0</v>
      </c>
      <c r="I18" s="189">
        <v>1985</v>
      </c>
      <c r="J18" s="84"/>
      <c r="K18" s="84"/>
      <c r="L18" s="227">
        <v>18</v>
      </c>
      <c r="M18" s="32" t="s">
        <v>328</v>
      </c>
      <c r="N18" s="32" t="s">
        <v>355</v>
      </c>
      <c r="O18" s="227">
        <v>113.2</v>
      </c>
      <c r="P18" s="39" t="s">
        <v>354</v>
      </c>
      <c r="Q18" s="183"/>
      <c r="R18" s="30" t="s">
        <v>353</v>
      </c>
      <c r="S18" s="32" t="s">
        <v>342</v>
      </c>
      <c r="T18" s="32">
        <v>0.7</v>
      </c>
      <c r="U18" s="313">
        <v>145.5</v>
      </c>
      <c r="V18" s="322" t="s">
        <v>436</v>
      </c>
      <c r="W18" s="43" t="s">
        <v>493</v>
      </c>
      <c r="X18" s="272">
        <v>367</v>
      </c>
      <c r="Y18" s="348" t="s">
        <v>56</v>
      </c>
      <c r="Z18" s="761" t="s">
        <v>361</v>
      </c>
      <c r="AA18" s="39" t="s">
        <v>362</v>
      </c>
      <c r="AB18" s="39" t="s">
        <v>363</v>
      </c>
      <c r="AC18" s="762" t="s">
        <v>364</v>
      </c>
    </row>
    <row r="19" spans="1:29" ht="27.75" customHeight="1">
      <c r="A19" s="129">
        <f t="shared" si="3"/>
        <v>15</v>
      </c>
      <c r="B19" s="39" t="s">
        <v>66</v>
      </c>
      <c r="C19" s="55">
        <v>28</v>
      </c>
      <c r="D19" s="41" t="str">
        <f t="shared" si="1"/>
        <v>Кирова д.28</v>
      </c>
      <c r="E19" s="291" t="s">
        <v>57</v>
      </c>
      <c r="F19" s="109">
        <v>513.3</v>
      </c>
      <c r="G19" s="109">
        <v>513.3</v>
      </c>
      <c r="H19" s="109">
        <f t="shared" si="4"/>
        <v>0</v>
      </c>
      <c r="I19" s="189">
        <v>2000</v>
      </c>
      <c r="J19" s="39"/>
      <c r="K19" s="39"/>
      <c r="L19" s="227"/>
      <c r="M19" s="32" t="s">
        <v>328</v>
      </c>
      <c r="N19" s="32" t="s">
        <v>355</v>
      </c>
      <c r="O19" s="227"/>
      <c r="P19" s="39" t="s">
        <v>354</v>
      </c>
      <c r="Q19" s="183"/>
      <c r="R19" s="30" t="s">
        <v>353</v>
      </c>
      <c r="S19" s="32" t="s">
        <v>342</v>
      </c>
      <c r="T19" s="32">
        <v>0.7</v>
      </c>
      <c r="U19" s="102">
        <v>129.4</v>
      </c>
      <c r="V19" s="322" t="s">
        <v>436</v>
      </c>
      <c r="W19" s="43" t="s">
        <v>493</v>
      </c>
      <c r="X19" s="171">
        <v>613.7</v>
      </c>
      <c r="Y19" s="348" t="s">
        <v>56</v>
      </c>
      <c r="Z19" s="761" t="s">
        <v>361</v>
      </c>
      <c r="AA19" s="39" t="s">
        <v>362</v>
      </c>
      <c r="AB19" s="39" t="s">
        <v>363</v>
      </c>
      <c r="AC19" s="762" t="s">
        <v>364</v>
      </c>
    </row>
    <row r="20" spans="1:29" ht="27.75" customHeight="1">
      <c r="A20" s="129">
        <f t="shared" si="3"/>
        <v>16</v>
      </c>
      <c r="B20" s="39" t="s">
        <v>66</v>
      </c>
      <c r="C20" s="40">
        <v>30</v>
      </c>
      <c r="D20" s="41" t="str">
        <f t="shared" si="1"/>
        <v>Кирова д.30</v>
      </c>
      <c r="E20" s="291" t="s">
        <v>57</v>
      </c>
      <c r="F20" s="48">
        <v>532.5</v>
      </c>
      <c r="G20" s="48">
        <v>532.5</v>
      </c>
      <c r="H20" s="109">
        <f t="shared" si="4"/>
        <v>0</v>
      </c>
      <c r="I20" s="189">
        <v>2006</v>
      </c>
      <c r="J20" s="84"/>
      <c r="K20" s="84"/>
      <c r="L20" s="227">
        <v>10</v>
      </c>
      <c r="M20" s="32" t="s">
        <v>328</v>
      </c>
      <c r="N20" s="32" t="s">
        <v>355</v>
      </c>
      <c r="O20" s="227">
        <v>113.5</v>
      </c>
      <c r="P20" s="39" t="s">
        <v>354</v>
      </c>
      <c r="Q20" s="183"/>
      <c r="R20" s="30" t="s">
        <v>353</v>
      </c>
      <c r="S20" s="32" t="s">
        <v>342</v>
      </c>
      <c r="T20" s="32">
        <v>0.7</v>
      </c>
      <c r="U20" s="313">
        <v>145.9</v>
      </c>
      <c r="V20" s="322" t="s">
        <v>497</v>
      </c>
      <c r="W20" s="43" t="s">
        <v>493</v>
      </c>
      <c r="X20" s="272">
        <v>181.2</v>
      </c>
      <c r="Y20" s="348" t="s">
        <v>56</v>
      </c>
      <c r="Z20" s="761" t="s">
        <v>361</v>
      </c>
      <c r="AA20" s="39" t="s">
        <v>362</v>
      </c>
      <c r="AB20" s="39" t="s">
        <v>363</v>
      </c>
      <c r="AC20" s="762" t="s">
        <v>364</v>
      </c>
    </row>
    <row r="21" spans="1:29" ht="27.75" customHeight="1">
      <c r="A21" s="129">
        <f t="shared" si="3"/>
        <v>17</v>
      </c>
      <c r="B21" s="39" t="s">
        <v>66</v>
      </c>
      <c r="C21" s="40">
        <v>37</v>
      </c>
      <c r="D21" s="41" t="str">
        <f t="shared" si="1"/>
        <v>Кирова д.37</v>
      </c>
      <c r="E21" s="291" t="s">
        <v>57</v>
      </c>
      <c r="F21" s="48">
        <v>986.6</v>
      </c>
      <c r="G21" s="48">
        <v>986.6</v>
      </c>
      <c r="H21" s="109">
        <f t="shared" si="4"/>
        <v>0</v>
      </c>
      <c r="I21" s="189">
        <v>1985</v>
      </c>
      <c r="J21" s="84"/>
      <c r="K21" s="84"/>
      <c r="L21" s="227">
        <v>6</v>
      </c>
      <c r="M21" s="32" t="s">
        <v>328</v>
      </c>
      <c r="N21" s="32" t="s">
        <v>355</v>
      </c>
      <c r="O21" s="227">
        <v>147.5</v>
      </c>
      <c r="P21" s="39" t="s">
        <v>354</v>
      </c>
      <c r="Q21" s="183"/>
      <c r="R21" s="30" t="s">
        <v>353</v>
      </c>
      <c r="S21" s="32" t="s">
        <v>342</v>
      </c>
      <c r="T21" s="32">
        <v>0.7</v>
      </c>
      <c r="U21" s="313">
        <v>189.6</v>
      </c>
      <c r="V21" s="322" t="s">
        <v>497</v>
      </c>
      <c r="W21" s="43" t="s">
        <v>493</v>
      </c>
      <c r="X21" s="272">
        <v>472</v>
      </c>
      <c r="Y21" s="348" t="s">
        <v>56</v>
      </c>
      <c r="Z21" s="761" t="s">
        <v>361</v>
      </c>
      <c r="AA21" s="39" t="s">
        <v>362</v>
      </c>
      <c r="AB21" s="39" t="s">
        <v>363</v>
      </c>
      <c r="AC21" s="762" t="s">
        <v>364</v>
      </c>
    </row>
    <row r="22" spans="1:29" ht="27.75" customHeight="1">
      <c r="A22" s="129">
        <f t="shared" si="3"/>
        <v>18</v>
      </c>
      <c r="B22" s="39" t="s">
        <v>66</v>
      </c>
      <c r="C22" s="40">
        <v>38</v>
      </c>
      <c r="D22" s="41" t="str">
        <f t="shared" si="1"/>
        <v>Кирова д.38</v>
      </c>
      <c r="E22" s="291" t="s">
        <v>57</v>
      </c>
      <c r="F22" s="48">
        <v>1033.6</v>
      </c>
      <c r="G22" s="48">
        <f>F22-H22</f>
        <v>589.3999999999999</v>
      </c>
      <c r="H22" s="109">
        <v>444.2</v>
      </c>
      <c r="I22" s="189">
        <v>2008</v>
      </c>
      <c r="J22" s="84"/>
      <c r="K22" s="84"/>
      <c r="L22" s="227">
        <v>16</v>
      </c>
      <c r="M22" s="32" t="s">
        <v>328</v>
      </c>
      <c r="N22" s="32" t="s">
        <v>355</v>
      </c>
      <c r="O22" s="227">
        <v>275</v>
      </c>
      <c r="P22" s="39" t="s">
        <v>354</v>
      </c>
      <c r="Q22" s="183"/>
      <c r="R22" s="30" t="s">
        <v>353</v>
      </c>
      <c r="S22" s="32" t="s">
        <v>342</v>
      </c>
      <c r="T22" s="32">
        <v>0.7</v>
      </c>
      <c r="U22" s="313">
        <v>206.2</v>
      </c>
      <c r="V22" s="322" t="s">
        <v>436</v>
      </c>
      <c r="W22" s="43" t="s">
        <v>493</v>
      </c>
      <c r="X22" s="272">
        <v>633.7</v>
      </c>
      <c r="Y22" s="348" t="s">
        <v>56</v>
      </c>
      <c r="Z22" s="761" t="s">
        <v>361</v>
      </c>
      <c r="AA22" s="39" t="s">
        <v>362</v>
      </c>
      <c r="AB22" s="39" t="s">
        <v>363</v>
      </c>
      <c r="AC22" s="762" t="s">
        <v>364</v>
      </c>
    </row>
    <row r="23" spans="1:29" ht="27.75" customHeight="1">
      <c r="A23" s="129">
        <f t="shared" si="3"/>
        <v>19</v>
      </c>
      <c r="B23" s="39" t="s">
        <v>66</v>
      </c>
      <c r="C23" s="736" t="s">
        <v>1078</v>
      </c>
      <c r="D23" s="41" t="str">
        <f t="shared" si="1"/>
        <v>Кирова д.40А</v>
      </c>
      <c r="E23" s="291" t="s">
        <v>57</v>
      </c>
      <c r="F23" s="48">
        <v>502.3</v>
      </c>
      <c r="G23" s="48">
        <v>502.3</v>
      </c>
      <c r="H23" s="109">
        <v>0</v>
      </c>
      <c r="I23" s="189">
        <v>2020</v>
      </c>
      <c r="J23" s="84"/>
      <c r="K23" s="84"/>
      <c r="L23" s="227">
        <v>17</v>
      </c>
      <c r="M23" s="751" t="s">
        <v>915</v>
      </c>
      <c r="N23" s="771" t="s">
        <v>355</v>
      </c>
      <c r="O23" s="227"/>
      <c r="P23" s="755" t="s">
        <v>354</v>
      </c>
      <c r="Q23" s="227">
        <v>770</v>
      </c>
      <c r="R23" s="770" t="s">
        <v>353</v>
      </c>
      <c r="S23" s="771" t="s">
        <v>342</v>
      </c>
      <c r="T23" s="32">
        <v>1.2</v>
      </c>
      <c r="U23" s="313">
        <v>109.5</v>
      </c>
      <c r="V23" s="779" t="s">
        <v>436</v>
      </c>
      <c r="W23" s="43" t="s">
        <v>493</v>
      </c>
      <c r="X23" s="272">
        <v>13.9</v>
      </c>
      <c r="Y23" s="348"/>
      <c r="Z23" s="765" t="s">
        <v>361</v>
      </c>
      <c r="AA23" s="755" t="s">
        <v>362</v>
      </c>
      <c r="AB23" s="755" t="s">
        <v>363</v>
      </c>
      <c r="AC23" s="766" t="s">
        <v>364</v>
      </c>
    </row>
    <row r="24" spans="1:29" ht="27.75" customHeight="1">
      <c r="A24" s="129">
        <f t="shared" si="3"/>
        <v>20</v>
      </c>
      <c r="B24" s="39" t="s">
        <v>66</v>
      </c>
      <c r="C24" s="40">
        <v>42</v>
      </c>
      <c r="D24" s="41" t="str">
        <f t="shared" si="1"/>
        <v>Кирова д.42</v>
      </c>
      <c r="E24" s="291" t="s">
        <v>57</v>
      </c>
      <c r="F24" s="48">
        <v>349.8</v>
      </c>
      <c r="G24" s="48">
        <v>349.8</v>
      </c>
      <c r="H24" s="109">
        <f>F24-G24</f>
        <v>0</v>
      </c>
      <c r="I24" s="189">
        <v>1995</v>
      </c>
      <c r="J24" s="84"/>
      <c r="K24" s="84"/>
      <c r="L24" s="227">
        <v>7</v>
      </c>
      <c r="M24" s="32" t="s">
        <v>328</v>
      </c>
      <c r="N24" s="32" t="s">
        <v>355</v>
      </c>
      <c r="O24" s="227">
        <v>66.2</v>
      </c>
      <c r="P24" s="39" t="s">
        <v>354</v>
      </c>
      <c r="Q24" s="183"/>
      <c r="R24" s="30" t="s">
        <v>353</v>
      </c>
      <c r="S24" s="32" t="s">
        <v>342</v>
      </c>
      <c r="T24" s="32">
        <v>0.7</v>
      </c>
      <c r="U24" s="313">
        <v>85</v>
      </c>
      <c r="V24" s="322" t="s">
        <v>436</v>
      </c>
      <c r="W24" s="43" t="s">
        <v>493</v>
      </c>
      <c r="X24" s="272">
        <v>200.4</v>
      </c>
      <c r="Y24" s="348" t="s">
        <v>56</v>
      </c>
      <c r="Z24" s="761" t="s">
        <v>361</v>
      </c>
      <c r="AA24" s="39" t="s">
        <v>362</v>
      </c>
      <c r="AB24" s="39" t="s">
        <v>363</v>
      </c>
      <c r="AC24" s="762" t="s">
        <v>364</v>
      </c>
    </row>
    <row r="25" spans="1:29" ht="27.75" customHeight="1">
      <c r="A25" s="129">
        <f t="shared" si="3"/>
        <v>21</v>
      </c>
      <c r="B25" s="39" t="s">
        <v>66</v>
      </c>
      <c r="C25" s="40">
        <v>44</v>
      </c>
      <c r="D25" s="41" t="str">
        <f t="shared" si="1"/>
        <v>Кирова д.44</v>
      </c>
      <c r="E25" s="291" t="s">
        <v>57</v>
      </c>
      <c r="F25" s="48">
        <v>349.9</v>
      </c>
      <c r="G25" s="48">
        <v>349.9</v>
      </c>
      <c r="H25" s="109">
        <f>F25-G25</f>
        <v>0</v>
      </c>
      <c r="I25" s="189">
        <v>1995</v>
      </c>
      <c r="J25" s="84"/>
      <c r="K25" s="84"/>
      <c r="L25" s="227">
        <v>11</v>
      </c>
      <c r="M25" s="32" t="s">
        <v>328</v>
      </c>
      <c r="N25" s="32" t="s">
        <v>355</v>
      </c>
      <c r="O25" s="227">
        <v>66.4</v>
      </c>
      <c r="P25" s="39" t="s">
        <v>354</v>
      </c>
      <c r="Q25" s="183"/>
      <c r="R25" s="30" t="s">
        <v>353</v>
      </c>
      <c r="S25" s="32" t="s">
        <v>342</v>
      </c>
      <c r="T25" s="32">
        <v>0.7</v>
      </c>
      <c r="U25" s="313">
        <v>85.3</v>
      </c>
      <c r="V25" s="322" t="s">
        <v>436</v>
      </c>
      <c r="W25" s="43" t="s">
        <v>493</v>
      </c>
      <c r="X25" s="272">
        <v>198.6</v>
      </c>
      <c r="Y25" s="348" t="s">
        <v>56</v>
      </c>
      <c r="Z25" s="761" t="s">
        <v>361</v>
      </c>
      <c r="AA25" s="39" t="s">
        <v>362</v>
      </c>
      <c r="AB25" s="39" t="s">
        <v>363</v>
      </c>
      <c r="AC25" s="762" t="s">
        <v>364</v>
      </c>
    </row>
    <row r="26" spans="1:29" ht="27.75" customHeight="1">
      <c r="A26" s="129">
        <f t="shared" si="3"/>
        <v>22</v>
      </c>
      <c r="B26" s="39" t="s">
        <v>66</v>
      </c>
      <c r="C26" s="40">
        <v>52</v>
      </c>
      <c r="D26" s="41" t="str">
        <f t="shared" si="1"/>
        <v>Кирова д.52</v>
      </c>
      <c r="E26" s="291" t="s">
        <v>57</v>
      </c>
      <c r="F26" s="48">
        <v>539.4</v>
      </c>
      <c r="G26" s="48">
        <v>539.4</v>
      </c>
      <c r="H26" s="109">
        <f>F26-G26</f>
        <v>0</v>
      </c>
      <c r="I26" s="189">
        <v>1990</v>
      </c>
      <c r="J26" s="84"/>
      <c r="K26" s="84"/>
      <c r="L26" s="227"/>
      <c r="M26" s="43" t="s">
        <v>328</v>
      </c>
      <c r="N26" s="32" t="s">
        <v>355</v>
      </c>
      <c r="O26" s="227"/>
      <c r="P26" s="39" t="s">
        <v>354</v>
      </c>
      <c r="Q26" s="183"/>
      <c r="R26" s="30" t="s">
        <v>353</v>
      </c>
      <c r="S26" s="32" t="s">
        <v>342</v>
      </c>
      <c r="T26" s="32">
        <v>0.7</v>
      </c>
      <c r="U26" s="33">
        <v>87.2</v>
      </c>
      <c r="V26" s="322" t="s">
        <v>436</v>
      </c>
      <c r="W26" s="43" t="s">
        <v>493</v>
      </c>
      <c r="X26" s="272"/>
      <c r="Y26" s="348" t="s">
        <v>56</v>
      </c>
      <c r="Z26" s="761" t="s">
        <v>361</v>
      </c>
      <c r="AA26" s="39" t="s">
        <v>362</v>
      </c>
      <c r="AB26" s="39" t="s">
        <v>363</v>
      </c>
      <c r="AC26" s="762" t="s">
        <v>364</v>
      </c>
    </row>
    <row r="27" spans="1:29" ht="27.75" customHeight="1">
      <c r="A27" s="129">
        <f t="shared" si="3"/>
        <v>23</v>
      </c>
      <c r="B27" s="39" t="s">
        <v>66</v>
      </c>
      <c r="C27" s="40">
        <v>54</v>
      </c>
      <c r="D27" s="41" t="str">
        <f t="shared" si="1"/>
        <v>Кирова д.54</v>
      </c>
      <c r="E27" s="291" t="s">
        <v>57</v>
      </c>
      <c r="F27" s="48">
        <v>1908</v>
      </c>
      <c r="G27" s="48">
        <f>F27-H27</f>
        <v>1602.7</v>
      </c>
      <c r="H27" s="109">
        <v>305.3</v>
      </c>
      <c r="I27" s="189">
        <v>1999</v>
      </c>
      <c r="J27" s="84"/>
      <c r="K27" s="84"/>
      <c r="L27" s="227">
        <v>22</v>
      </c>
      <c r="M27" s="32" t="s">
        <v>328</v>
      </c>
      <c r="N27" s="32" t="s">
        <v>355</v>
      </c>
      <c r="O27" s="227">
        <v>306.3</v>
      </c>
      <c r="P27" s="39" t="s">
        <v>354</v>
      </c>
      <c r="Q27" s="183"/>
      <c r="R27" s="30" t="s">
        <v>353</v>
      </c>
      <c r="S27" s="32" t="s">
        <v>342</v>
      </c>
      <c r="T27" s="32">
        <v>0.7</v>
      </c>
      <c r="U27" s="313">
        <v>393.3</v>
      </c>
      <c r="V27" s="322" t="s">
        <v>436</v>
      </c>
      <c r="W27" s="43" t="s">
        <v>493</v>
      </c>
      <c r="X27" s="272"/>
      <c r="Y27" s="348" t="s">
        <v>56</v>
      </c>
      <c r="Z27" s="761" t="s">
        <v>361</v>
      </c>
      <c r="AA27" s="39" t="s">
        <v>362</v>
      </c>
      <c r="AB27" s="39" t="s">
        <v>363</v>
      </c>
      <c r="AC27" s="762" t="s">
        <v>364</v>
      </c>
    </row>
    <row r="28" spans="1:29" ht="27.75" customHeight="1">
      <c r="A28" s="129">
        <f t="shared" si="3"/>
        <v>24</v>
      </c>
      <c r="B28" s="39" t="s">
        <v>66</v>
      </c>
      <c r="C28" s="40">
        <v>55</v>
      </c>
      <c r="D28" s="41" t="str">
        <f t="shared" si="1"/>
        <v>Кирова д.55</v>
      </c>
      <c r="E28" s="291" t="s">
        <v>57</v>
      </c>
      <c r="F28" s="48">
        <v>712.4</v>
      </c>
      <c r="G28" s="48">
        <v>712.4</v>
      </c>
      <c r="H28" s="109">
        <f aca="true" t="shared" si="5" ref="H28:H33">F28-G28</f>
        <v>0</v>
      </c>
      <c r="I28" s="189">
        <v>1990</v>
      </c>
      <c r="J28" s="84"/>
      <c r="K28" s="84"/>
      <c r="L28" s="227">
        <v>21</v>
      </c>
      <c r="M28" s="32" t="s">
        <v>328</v>
      </c>
      <c r="N28" s="32" t="s">
        <v>355</v>
      </c>
      <c r="O28" s="227">
        <v>120</v>
      </c>
      <c r="P28" s="39" t="s">
        <v>354</v>
      </c>
      <c r="Q28" s="183"/>
      <c r="R28" s="30" t="s">
        <v>353</v>
      </c>
      <c r="S28" s="32" t="s">
        <v>342</v>
      </c>
      <c r="T28" s="32">
        <v>0.7</v>
      </c>
      <c r="U28" s="313">
        <v>154.2</v>
      </c>
      <c r="V28" s="322" t="s">
        <v>436</v>
      </c>
      <c r="W28" s="43" t="s">
        <v>493</v>
      </c>
      <c r="X28" s="272">
        <v>384.4</v>
      </c>
      <c r="Y28" s="348" t="s">
        <v>56</v>
      </c>
      <c r="Z28" s="761" t="s">
        <v>361</v>
      </c>
      <c r="AA28" s="39" t="s">
        <v>362</v>
      </c>
      <c r="AB28" s="39" t="s">
        <v>363</v>
      </c>
      <c r="AC28" s="762" t="s">
        <v>364</v>
      </c>
    </row>
    <row r="29" spans="1:29" ht="27.75" customHeight="1">
      <c r="A29" s="129">
        <f t="shared" si="3"/>
        <v>25</v>
      </c>
      <c r="B29" s="39" t="s">
        <v>66</v>
      </c>
      <c r="C29" s="40" t="s">
        <v>71</v>
      </c>
      <c r="D29" s="41" t="str">
        <f t="shared" si="1"/>
        <v>Кирова д.55а</v>
      </c>
      <c r="E29" s="291" t="s">
        <v>57</v>
      </c>
      <c r="F29" s="48">
        <v>672.3</v>
      </c>
      <c r="G29" s="48">
        <v>672.3</v>
      </c>
      <c r="H29" s="109">
        <f t="shared" si="5"/>
        <v>0</v>
      </c>
      <c r="I29" s="189">
        <v>1990</v>
      </c>
      <c r="J29" s="84"/>
      <c r="K29" s="84"/>
      <c r="L29" s="227">
        <v>22</v>
      </c>
      <c r="M29" s="32" t="s">
        <v>328</v>
      </c>
      <c r="N29" s="32" t="s">
        <v>355</v>
      </c>
      <c r="O29" s="227">
        <v>119</v>
      </c>
      <c r="P29" s="39" t="s">
        <v>354</v>
      </c>
      <c r="Q29" s="183"/>
      <c r="R29" s="30" t="s">
        <v>353</v>
      </c>
      <c r="S29" s="32" t="s">
        <v>342</v>
      </c>
      <c r="T29" s="32">
        <v>0.7</v>
      </c>
      <c r="U29" s="313">
        <v>153</v>
      </c>
      <c r="V29" s="322" t="s">
        <v>436</v>
      </c>
      <c r="W29" s="43" t="s">
        <v>493</v>
      </c>
      <c r="X29" s="272">
        <v>381</v>
      </c>
      <c r="Y29" s="348" t="s">
        <v>56</v>
      </c>
      <c r="Z29" s="761" t="s">
        <v>361</v>
      </c>
      <c r="AA29" s="39" t="s">
        <v>362</v>
      </c>
      <c r="AB29" s="39" t="s">
        <v>363</v>
      </c>
      <c r="AC29" s="762" t="s">
        <v>364</v>
      </c>
    </row>
    <row r="30" spans="1:29" ht="27.75" customHeight="1">
      <c r="A30" s="129">
        <f t="shared" si="3"/>
        <v>26</v>
      </c>
      <c r="B30" s="39" t="s">
        <v>66</v>
      </c>
      <c r="C30" s="40">
        <v>57</v>
      </c>
      <c r="D30" s="41" t="str">
        <f t="shared" si="1"/>
        <v>Кирова д.57</v>
      </c>
      <c r="E30" s="291" t="s">
        <v>57</v>
      </c>
      <c r="F30" s="48">
        <v>774.5</v>
      </c>
      <c r="G30" s="48">
        <v>774.5</v>
      </c>
      <c r="H30" s="109">
        <f t="shared" si="5"/>
        <v>0</v>
      </c>
      <c r="I30" s="189">
        <v>2000</v>
      </c>
      <c r="J30" s="84"/>
      <c r="K30" s="84"/>
      <c r="L30" s="227">
        <v>20</v>
      </c>
      <c r="M30" s="32" t="s">
        <v>328</v>
      </c>
      <c r="N30" s="32" t="s">
        <v>355</v>
      </c>
      <c r="O30" s="227">
        <v>153.7</v>
      </c>
      <c r="P30" s="39" t="s">
        <v>354</v>
      </c>
      <c r="Q30" s="183"/>
      <c r="R30" s="30" t="s">
        <v>353</v>
      </c>
      <c r="S30" s="32" t="s">
        <v>342</v>
      </c>
      <c r="T30" s="32">
        <v>0.7</v>
      </c>
      <c r="U30" s="313">
        <v>130.4</v>
      </c>
      <c r="V30" s="322" t="s">
        <v>436</v>
      </c>
      <c r="W30" s="43" t="s">
        <v>493</v>
      </c>
      <c r="X30" s="272">
        <v>488</v>
      </c>
      <c r="Y30" s="348" t="s">
        <v>56</v>
      </c>
      <c r="Z30" s="761" t="s">
        <v>361</v>
      </c>
      <c r="AA30" s="39" t="s">
        <v>362</v>
      </c>
      <c r="AB30" s="39" t="s">
        <v>363</v>
      </c>
      <c r="AC30" s="762" t="s">
        <v>364</v>
      </c>
    </row>
    <row r="31" spans="1:29" ht="27.75" customHeight="1">
      <c r="A31" s="129">
        <f t="shared" si="3"/>
        <v>27</v>
      </c>
      <c r="B31" s="39" t="s">
        <v>66</v>
      </c>
      <c r="C31" s="40">
        <v>61</v>
      </c>
      <c r="D31" s="41" t="str">
        <f t="shared" si="1"/>
        <v>Кирова д.61</v>
      </c>
      <c r="E31" s="291" t="s">
        <v>57</v>
      </c>
      <c r="F31" s="48">
        <v>1040.7</v>
      </c>
      <c r="G31" s="48">
        <v>708.7</v>
      </c>
      <c r="H31" s="109">
        <f t="shared" si="5"/>
        <v>332</v>
      </c>
      <c r="I31" s="189">
        <v>2000</v>
      </c>
      <c r="J31" s="84"/>
      <c r="K31" s="84"/>
      <c r="L31" s="227">
        <v>26</v>
      </c>
      <c r="M31" s="32" t="s">
        <v>328</v>
      </c>
      <c r="N31" s="32" t="s">
        <v>355</v>
      </c>
      <c r="O31" s="227">
        <v>155.2</v>
      </c>
      <c r="P31" s="39" t="s">
        <v>354</v>
      </c>
      <c r="Q31" s="183"/>
      <c r="R31" s="30" t="s">
        <v>353</v>
      </c>
      <c r="S31" s="32" t="s">
        <v>342</v>
      </c>
      <c r="T31" s="32">
        <v>0.7</v>
      </c>
      <c r="U31" s="313">
        <v>199.5</v>
      </c>
      <c r="V31" s="322" t="s">
        <v>436</v>
      </c>
      <c r="W31" s="43" t="s">
        <v>493</v>
      </c>
      <c r="X31" s="272">
        <v>522.1</v>
      </c>
      <c r="Y31" s="348" t="s">
        <v>56</v>
      </c>
      <c r="Z31" s="761" t="s">
        <v>361</v>
      </c>
      <c r="AA31" s="39" t="s">
        <v>362</v>
      </c>
      <c r="AB31" s="39" t="s">
        <v>363</v>
      </c>
      <c r="AC31" s="762" t="s">
        <v>364</v>
      </c>
    </row>
    <row r="32" spans="1:29" ht="27.75" customHeight="1">
      <c r="A32" s="129">
        <f t="shared" si="3"/>
        <v>28</v>
      </c>
      <c r="B32" s="39" t="s">
        <v>72</v>
      </c>
      <c r="C32" s="40">
        <v>12</v>
      </c>
      <c r="D32" s="41" t="str">
        <f t="shared" si="1"/>
        <v>Красногвардейская д.12</v>
      </c>
      <c r="E32" s="291" t="s">
        <v>57</v>
      </c>
      <c r="F32" s="48">
        <v>767.3</v>
      </c>
      <c r="G32" s="48">
        <v>767.3</v>
      </c>
      <c r="H32" s="109">
        <f t="shared" si="5"/>
        <v>0</v>
      </c>
      <c r="I32" s="189">
        <v>2004</v>
      </c>
      <c r="J32" s="84"/>
      <c r="K32" s="84"/>
      <c r="L32" s="227">
        <v>24</v>
      </c>
      <c r="M32" s="32" t="s">
        <v>328</v>
      </c>
      <c r="N32" s="32" t="s">
        <v>355</v>
      </c>
      <c r="O32" s="227">
        <v>204</v>
      </c>
      <c r="P32" s="39" t="s">
        <v>354</v>
      </c>
      <c r="Q32" s="183">
        <v>1.2</v>
      </c>
      <c r="R32" s="30" t="s">
        <v>353</v>
      </c>
      <c r="S32" s="32" t="s">
        <v>342</v>
      </c>
      <c r="T32" s="32">
        <v>0.7</v>
      </c>
      <c r="U32" s="313">
        <v>130</v>
      </c>
      <c r="V32" s="322" t="s">
        <v>436</v>
      </c>
      <c r="W32" s="43" t="s">
        <v>493</v>
      </c>
      <c r="X32" s="272">
        <v>515</v>
      </c>
      <c r="Y32" s="348" t="s">
        <v>56</v>
      </c>
      <c r="Z32" s="761" t="s">
        <v>361</v>
      </c>
      <c r="AA32" s="39" t="s">
        <v>362</v>
      </c>
      <c r="AB32" s="39" t="s">
        <v>363</v>
      </c>
      <c r="AC32" s="762" t="s">
        <v>364</v>
      </c>
    </row>
    <row r="33" spans="1:29" ht="27.75" customHeight="1">
      <c r="A33" s="129">
        <f t="shared" si="3"/>
        <v>29</v>
      </c>
      <c r="B33" s="39" t="s">
        <v>72</v>
      </c>
      <c r="C33" s="40">
        <v>5</v>
      </c>
      <c r="D33" s="41" t="str">
        <f t="shared" si="1"/>
        <v>Красногвардейская д.5</v>
      </c>
      <c r="E33" s="291" t="s">
        <v>57</v>
      </c>
      <c r="F33" s="48">
        <v>905.8</v>
      </c>
      <c r="G33" s="48">
        <v>905.8</v>
      </c>
      <c r="H33" s="109">
        <f t="shared" si="5"/>
        <v>0</v>
      </c>
      <c r="I33" s="189">
        <v>2008</v>
      </c>
      <c r="J33" s="84"/>
      <c r="K33" s="84"/>
      <c r="L33" s="227">
        <v>24</v>
      </c>
      <c r="M33" s="32" t="s">
        <v>328</v>
      </c>
      <c r="N33" s="32" t="s">
        <v>355</v>
      </c>
      <c r="O33" s="227">
        <v>244</v>
      </c>
      <c r="P33" s="39" t="s">
        <v>354</v>
      </c>
      <c r="Q33" s="227">
        <v>1.1</v>
      </c>
      <c r="R33" s="30" t="s">
        <v>353</v>
      </c>
      <c r="S33" s="32" t="s">
        <v>342</v>
      </c>
      <c r="T33" s="32">
        <v>0.7</v>
      </c>
      <c r="U33" s="313">
        <v>179</v>
      </c>
      <c r="V33" s="322" t="s">
        <v>436</v>
      </c>
      <c r="W33" s="43" t="s">
        <v>493</v>
      </c>
      <c r="X33" s="272">
        <v>780</v>
      </c>
      <c r="Y33" s="348" t="s">
        <v>56</v>
      </c>
      <c r="Z33" s="761" t="s">
        <v>361</v>
      </c>
      <c r="AA33" s="39" t="s">
        <v>362</v>
      </c>
      <c r="AB33" s="39" t="s">
        <v>363</v>
      </c>
      <c r="AC33" s="762" t="s">
        <v>364</v>
      </c>
    </row>
    <row r="34" spans="1:29" ht="27.75" customHeight="1">
      <c r="A34" s="129">
        <f t="shared" si="3"/>
        <v>30</v>
      </c>
      <c r="B34" s="39" t="s">
        <v>74</v>
      </c>
      <c r="C34" s="40">
        <v>1</v>
      </c>
      <c r="D34" s="41" t="str">
        <f t="shared" si="1"/>
        <v>Ленина д.1</v>
      </c>
      <c r="E34" s="291" t="s">
        <v>57</v>
      </c>
      <c r="F34" s="48">
        <v>567.9</v>
      </c>
      <c r="G34" s="48">
        <f>F34-H34</f>
        <v>485.7</v>
      </c>
      <c r="H34" s="109">
        <v>82.2</v>
      </c>
      <c r="I34" s="189">
        <v>1998</v>
      </c>
      <c r="J34" s="84"/>
      <c r="K34" s="84"/>
      <c r="L34" s="227">
        <v>19</v>
      </c>
      <c r="M34" s="32" t="s">
        <v>328</v>
      </c>
      <c r="N34" s="32" t="s">
        <v>355</v>
      </c>
      <c r="O34" s="227">
        <v>204</v>
      </c>
      <c r="P34" s="39" t="s">
        <v>354</v>
      </c>
      <c r="Q34" s="183">
        <v>1.1</v>
      </c>
      <c r="R34" s="30" t="s">
        <v>353</v>
      </c>
      <c r="S34" s="32" t="s">
        <v>342</v>
      </c>
      <c r="T34" s="32">
        <v>0.7</v>
      </c>
      <c r="U34" s="313">
        <v>143</v>
      </c>
      <c r="V34" s="322" t="s">
        <v>497</v>
      </c>
      <c r="W34" s="43" t="s">
        <v>493</v>
      </c>
      <c r="X34" s="272">
        <v>789</v>
      </c>
      <c r="Y34" s="348" t="s">
        <v>56</v>
      </c>
      <c r="Z34" s="761" t="s">
        <v>361</v>
      </c>
      <c r="AA34" s="39" t="s">
        <v>362</v>
      </c>
      <c r="AB34" s="39" t="s">
        <v>363</v>
      </c>
      <c r="AC34" s="762" t="s">
        <v>364</v>
      </c>
    </row>
    <row r="35" spans="1:29" ht="27.75" customHeight="1">
      <c r="A35" s="129">
        <f t="shared" si="3"/>
        <v>31</v>
      </c>
      <c r="B35" s="39" t="s">
        <v>74</v>
      </c>
      <c r="C35" s="40">
        <v>14</v>
      </c>
      <c r="D35" s="41" t="str">
        <f t="shared" si="1"/>
        <v>Ленина д.14</v>
      </c>
      <c r="E35" s="291" t="s">
        <v>57</v>
      </c>
      <c r="F35" s="48">
        <v>403</v>
      </c>
      <c r="G35" s="48">
        <v>403</v>
      </c>
      <c r="H35" s="109">
        <f>F35-G35</f>
        <v>0</v>
      </c>
      <c r="I35" s="189">
        <v>2020</v>
      </c>
      <c r="J35" s="84"/>
      <c r="K35" s="84"/>
      <c r="L35" s="227"/>
      <c r="M35" s="43" t="s">
        <v>328</v>
      </c>
      <c r="N35" s="32" t="s">
        <v>355</v>
      </c>
      <c r="O35" s="227">
        <v>106</v>
      </c>
      <c r="P35" s="39" t="s">
        <v>354</v>
      </c>
      <c r="Q35" s="183">
        <v>0.5</v>
      </c>
      <c r="R35" s="30" t="s">
        <v>353</v>
      </c>
      <c r="S35" s="32" t="s">
        <v>342</v>
      </c>
      <c r="T35" s="32">
        <v>0.7</v>
      </c>
      <c r="U35" s="313">
        <v>161</v>
      </c>
      <c r="V35" s="322" t="s">
        <v>497</v>
      </c>
      <c r="W35" s="43" t="s">
        <v>493</v>
      </c>
      <c r="X35" s="272">
        <v>882</v>
      </c>
      <c r="Y35" s="348" t="s">
        <v>56</v>
      </c>
      <c r="Z35" s="761" t="s">
        <v>361</v>
      </c>
      <c r="AA35" s="39" t="s">
        <v>362</v>
      </c>
      <c r="AB35" s="39" t="s">
        <v>363</v>
      </c>
      <c r="AC35" s="762" t="s">
        <v>364</v>
      </c>
    </row>
    <row r="36" spans="1:29" ht="27.75" customHeight="1">
      <c r="A36" s="129">
        <f t="shared" si="3"/>
        <v>32</v>
      </c>
      <c r="B36" s="114" t="s">
        <v>74</v>
      </c>
      <c r="C36" s="115">
        <v>15</v>
      </c>
      <c r="D36" s="116" t="str">
        <f t="shared" si="1"/>
        <v>Ленина д.15</v>
      </c>
      <c r="E36" s="291" t="s">
        <v>57</v>
      </c>
      <c r="F36" s="48">
        <v>340.5</v>
      </c>
      <c r="G36" s="48">
        <v>195.4</v>
      </c>
      <c r="H36" s="109">
        <f>F36-G36</f>
        <v>145.1</v>
      </c>
      <c r="I36" s="189">
        <v>2019</v>
      </c>
      <c r="J36" s="161"/>
      <c r="K36" s="161"/>
      <c r="L36" s="227">
        <v>2</v>
      </c>
      <c r="M36" s="32" t="s">
        <v>328</v>
      </c>
      <c r="N36" s="32" t="s">
        <v>355</v>
      </c>
      <c r="O36" s="227">
        <v>170</v>
      </c>
      <c r="P36" s="39" t="s">
        <v>354</v>
      </c>
      <c r="Q36" s="183"/>
      <c r="R36" s="30" t="s">
        <v>353</v>
      </c>
      <c r="S36" s="32" t="s">
        <v>342</v>
      </c>
      <c r="T36" s="32">
        <v>0.7</v>
      </c>
      <c r="U36" s="313">
        <v>110</v>
      </c>
      <c r="V36" s="322" t="s">
        <v>497</v>
      </c>
      <c r="W36" s="43" t="s">
        <v>493</v>
      </c>
      <c r="X36" s="271">
        <v>501</v>
      </c>
      <c r="Y36" s="348" t="s">
        <v>56</v>
      </c>
      <c r="Z36" s="761" t="s">
        <v>361</v>
      </c>
      <c r="AA36" s="39" t="s">
        <v>362</v>
      </c>
      <c r="AB36" s="39" t="s">
        <v>363</v>
      </c>
      <c r="AC36" s="762" t="s">
        <v>364</v>
      </c>
    </row>
    <row r="37" spans="1:29" ht="27.75" customHeight="1">
      <c r="A37" s="129">
        <f t="shared" si="3"/>
        <v>33</v>
      </c>
      <c r="B37" s="39" t="s">
        <v>74</v>
      </c>
      <c r="C37" s="40" t="s">
        <v>75</v>
      </c>
      <c r="D37" s="41" t="str">
        <f t="shared" si="1"/>
        <v>Ленина д.15а</v>
      </c>
      <c r="E37" s="291" t="s">
        <v>57</v>
      </c>
      <c r="F37" s="48">
        <v>477.1</v>
      </c>
      <c r="G37" s="48">
        <v>15.5</v>
      </c>
      <c r="H37" s="109">
        <f>F37-G37</f>
        <v>461.6</v>
      </c>
      <c r="I37" s="305" t="s">
        <v>56</v>
      </c>
      <c r="J37" s="84"/>
      <c r="K37" s="84"/>
      <c r="L37" s="227" t="s">
        <v>56</v>
      </c>
      <c r="M37" s="43" t="s">
        <v>56</v>
      </c>
      <c r="N37" s="32" t="s">
        <v>355</v>
      </c>
      <c r="O37" s="227"/>
      <c r="P37" s="39" t="s">
        <v>354</v>
      </c>
      <c r="Q37" s="183" t="s">
        <v>56</v>
      </c>
      <c r="R37" s="30" t="s">
        <v>353</v>
      </c>
      <c r="S37" s="32" t="s">
        <v>342</v>
      </c>
      <c r="T37" s="32">
        <v>0.7</v>
      </c>
      <c r="U37" s="102">
        <v>82.1</v>
      </c>
      <c r="V37" s="322" t="s">
        <v>436</v>
      </c>
      <c r="W37" s="43" t="s">
        <v>493</v>
      </c>
      <c r="X37" s="272"/>
      <c r="Y37" s="321"/>
      <c r="Z37" s="761" t="s">
        <v>361</v>
      </c>
      <c r="AA37" s="39" t="s">
        <v>362</v>
      </c>
      <c r="AB37" s="39" t="s">
        <v>363</v>
      </c>
      <c r="AC37" s="762" t="s">
        <v>364</v>
      </c>
    </row>
    <row r="38" spans="1:29" ht="27.75" customHeight="1">
      <c r="A38" s="129">
        <f t="shared" si="3"/>
        <v>34</v>
      </c>
      <c r="B38" s="39" t="s">
        <v>74</v>
      </c>
      <c r="C38" s="40">
        <v>20</v>
      </c>
      <c r="D38" s="41" t="str">
        <f aca="true" t="shared" si="6" ref="D38:D58">CONCATENATE(B38," д.",C38)</f>
        <v>Ленина д.20</v>
      </c>
      <c r="E38" s="291" t="s">
        <v>57</v>
      </c>
      <c r="F38" s="48">
        <v>604.2</v>
      </c>
      <c r="G38" s="48">
        <v>604.2</v>
      </c>
      <c r="H38" s="109">
        <f>F38-G38</f>
        <v>0</v>
      </c>
      <c r="I38" s="305">
        <v>1985</v>
      </c>
      <c r="J38" s="84"/>
      <c r="K38" s="84"/>
      <c r="L38" s="227">
        <v>9</v>
      </c>
      <c r="M38" s="32" t="s">
        <v>328</v>
      </c>
      <c r="N38" s="32" t="s">
        <v>355</v>
      </c>
      <c r="O38" s="227">
        <v>204</v>
      </c>
      <c r="P38" s="39" t="s">
        <v>354</v>
      </c>
      <c r="Q38" s="183">
        <v>1.1</v>
      </c>
      <c r="R38" s="30" t="s">
        <v>353</v>
      </c>
      <c r="S38" s="32" t="s">
        <v>342</v>
      </c>
      <c r="T38" s="32">
        <v>0.7</v>
      </c>
      <c r="U38" s="313">
        <v>193</v>
      </c>
      <c r="V38" s="322" t="s">
        <v>436</v>
      </c>
      <c r="W38" s="43" t="s">
        <v>493</v>
      </c>
      <c r="X38" s="272">
        <v>597</v>
      </c>
      <c r="Y38" s="348" t="s">
        <v>56</v>
      </c>
      <c r="Z38" s="761" t="s">
        <v>361</v>
      </c>
      <c r="AA38" s="39" t="s">
        <v>362</v>
      </c>
      <c r="AB38" s="39" t="s">
        <v>363</v>
      </c>
      <c r="AC38" s="762" t="s">
        <v>364</v>
      </c>
    </row>
    <row r="39" spans="1:29" s="73" customFormat="1" ht="27.75" customHeight="1">
      <c r="A39" s="129">
        <f t="shared" si="3"/>
        <v>35</v>
      </c>
      <c r="B39" s="39" t="s">
        <v>74</v>
      </c>
      <c r="C39" s="40">
        <v>22</v>
      </c>
      <c r="D39" s="41" t="str">
        <f t="shared" si="6"/>
        <v>Ленина д.22</v>
      </c>
      <c r="E39" s="291" t="s">
        <v>68</v>
      </c>
      <c r="F39" s="48" t="s">
        <v>56</v>
      </c>
      <c r="G39" s="48" t="s">
        <v>56</v>
      </c>
      <c r="H39" s="48" t="s">
        <v>56</v>
      </c>
      <c r="I39" s="189" t="s">
        <v>56</v>
      </c>
      <c r="J39" s="84"/>
      <c r="K39" s="84"/>
      <c r="L39" s="227" t="s">
        <v>56</v>
      </c>
      <c r="M39" s="43" t="s">
        <v>56</v>
      </c>
      <c r="N39" s="32" t="s">
        <v>355</v>
      </c>
      <c r="O39" s="227">
        <v>59</v>
      </c>
      <c r="P39" s="39" t="s">
        <v>354</v>
      </c>
      <c r="Q39" s="183">
        <v>0.7</v>
      </c>
      <c r="R39" s="30" t="s">
        <v>353</v>
      </c>
      <c r="S39" s="32" t="s">
        <v>342</v>
      </c>
      <c r="T39" s="32">
        <v>0.7</v>
      </c>
      <c r="U39" s="313">
        <v>73</v>
      </c>
      <c r="V39" s="322" t="s">
        <v>497</v>
      </c>
      <c r="W39" s="43" t="s">
        <v>493</v>
      </c>
      <c r="X39" s="272">
        <v>260</v>
      </c>
      <c r="Y39" s="321">
        <v>2018</v>
      </c>
      <c r="Z39" s="761" t="s">
        <v>361</v>
      </c>
      <c r="AA39" s="39" t="s">
        <v>362</v>
      </c>
      <c r="AB39" s="39" t="s">
        <v>363</v>
      </c>
      <c r="AC39" s="762" t="s">
        <v>364</v>
      </c>
    </row>
    <row r="40" spans="1:29" ht="27.75" customHeight="1">
      <c r="A40" s="129">
        <f t="shared" si="3"/>
        <v>36</v>
      </c>
      <c r="B40" s="39" t="s">
        <v>74</v>
      </c>
      <c r="C40" s="40">
        <v>23</v>
      </c>
      <c r="D40" s="41" t="str">
        <f t="shared" si="6"/>
        <v>Ленина д.23</v>
      </c>
      <c r="E40" s="291" t="s">
        <v>57</v>
      </c>
      <c r="F40" s="48">
        <v>103.8</v>
      </c>
      <c r="G40" s="48">
        <v>103.8</v>
      </c>
      <c r="H40" s="109">
        <f>F40-G40</f>
        <v>0</v>
      </c>
      <c r="I40" s="189"/>
      <c r="J40" s="84"/>
      <c r="K40" s="84"/>
      <c r="L40" s="227"/>
      <c r="M40" s="43" t="s">
        <v>328</v>
      </c>
      <c r="N40" s="32" t="s">
        <v>355</v>
      </c>
      <c r="O40" s="227">
        <v>52</v>
      </c>
      <c r="P40" s="39" t="s">
        <v>354</v>
      </c>
      <c r="Q40" s="183">
        <v>0.5</v>
      </c>
      <c r="R40" s="30" t="s">
        <v>353</v>
      </c>
      <c r="S40" s="32" t="s">
        <v>342</v>
      </c>
      <c r="T40" s="32">
        <v>0.7</v>
      </c>
      <c r="U40" s="313">
        <v>80</v>
      </c>
      <c r="V40" s="322" t="s">
        <v>330</v>
      </c>
      <c r="W40" s="43" t="s">
        <v>493</v>
      </c>
      <c r="X40" s="272">
        <v>273</v>
      </c>
      <c r="Y40" s="348">
        <v>2020</v>
      </c>
      <c r="Z40" s="761" t="s">
        <v>361</v>
      </c>
      <c r="AA40" s="39" t="s">
        <v>362</v>
      </c>
      <c r="AB40" s="39" t="s">
        <v>363</v>
      </c>
      <c r="AC40" s="762" t="s">
        <v>364</v>
      </c>
    </row>
    <row r="41" spans="1:29" ht="27.75" customHeight="1">
      <c r="A41" s="129">
        <f t="shared" si="3"/>
        <v>37</v>
      </c>
      <c r="B41" s="39" t="s">
        <v>74</v>
      </c>
      <c r="C41" s="40">
        <v>24</v>
      </c>
      <c r="D41" s="41" t="str">
        <f t="shared" si="6"/>
        <v>Ленина д.24</v>
      </c>
      <c r="E41" s="291" t="s">
        <v>57</v>
      </c>
      <c r="F41" s="48">
        <v>286</v>
      </c>
      <c r="G41" s="48">
        <v>286</v>
      </c>
      <c r="H41" s="109">
        <f>F41-G41</f>
        <v>0</v>
      </c>
      <c r="I41" s="189">
        <v>1995</v>
      </c>
      <c r="J41" s="84"/>
      <c r="K41" s="84"/>
      <c r="L41" s="227">
        <v>4</v>
      </c>
      <c r="M41" s="32" t="s">
        <v>328</v>
      </c>
      <c r="N41" s="32" t="s">
        <v>355</v>
      </c>
      <c r="O41" s="227">
        <v>104</v>
      </c>
      <c r="P41" s="39" t="s">
        <v>354</v>
      </c>
      <c r="Q41" s="183"/>
      <c r="R41" s="30" t="s">
        <v>353</v>
      </c>
      <c r="S41" s="32" t="s">
        <v>342</v>
      </c>
      <c r="T41" s="32">
        <v>0.7</v>
      </c>
      <c r="U41" s="313">
        <v>146</v>
      </c>
      <c r="V41" s="322" t="s">
        <v>436</v>
      </c>
      <c r="W41" s="43" t="s">
        <v>493</v>
      </c>
      <c r="X41" s="272">
        <v>355</v>
      </c>
      <c r="Y41" s="348" t="s">
        <v>56</v>
      </c>
      <c r="Z41" s="761" t="s">
        <v>361</v>
      </c>
      <c r="AA41" s="39" t="s">
        <v>362</v>
      </c>
      <c r="AB41" s="39" t="s">
        <v>363</v>
      </c>
      <c r="AC41" s="762" t="s">
        <v>364</v>
      </c>
    </row>
    <row r="42" spans="1:29" s="73" customFormat="1" ht="27.75" customHeight="1">
      <c r="A42" s="129">
        <f t="shared" si="3"/>
        <v>38</v>
      </c>
      <c r="B42" s="39" t="s">
        <v>74</v>
      </c>
      <c r="C42" s="40">
        <v>27</v>
      </c>
      <c r="D42" s="41" t="str">
        <f t="shared" si="6"/>
        <v>Ленина д.27</v>
      </c>
      <c r="E42" s="291" t="s">
        <v>57</v>
      </c>
      <c r="F42" s="48">
        <v>625.4</v>
      </c>
      <c r="G42" s="48">
        <f>F42-H42</f>
        <v>548.9</v>
      </c>
      <c r="H42" s="109">
        <v>76.5</v>
      </c>
      <c r="I42" s="305" t="s">
        <v>56</v>
      </c>
      <c r="J42" s="84"/>
      <c r="K42" s="84"/>
      <c r="L42" s="227">
        <v>11</v>
      </c>
      <c r="M42" s="32" t="s">
        <v>328</v>
      </c>
      <c r="N42" s="32" t="s">
        <v>355</v>
      </c>
      <c r="O42" s="227">
        <v>220</v>
      </c>
      <c r="P42" s="39" t="s">
        <v>354</v>
      </c>
      <c r="Q42" s="183">
        <v>1.2</v>
      </c>
      <c r="R42" s="30" t="s">
        <v>353</v>
      </c>
      <c r="S42" s="32" t="s">
        <v>342</v>
      </c>
      <c r="T42" s="32">
        <v>0.7</v>
      </c>
      <c r="U42" s="313">
        <v>137</v>
      </c>
      <c r="V42" s="322" t="s">
        <v>436</v>
      </c>
      <c r="W42" s="43" t="s">
        <v>493</v>
      </c>
      <c r="X42" s="272">
        <v>583</v>
      </c>
      <c r="Y42" s="348" t="s">
        <v>56</v>
      </c>
      <c r="Z42" s="761" t="s">
        <v>361</v>
      </c>
      <c r="AA42" s="39" t="s">
        <v>362</v>
      </c>
      <c r="AB42" s="39" t="s">
        <v>363</v>
      </c>
      <c r="AC42" s="762" t="s">
        <v>364</v>
      </c>
    </row>
    <row r="43" spans="1:29" ht="27.75" customHeight="1">
      <c r="A43" s="129">
        <f t="shared" si="3"/>
        <v>39</v>
      </c>
      <c r="B43" s="114" t="s">
        <v>74</v>
      </c>
      <c r="C43" s="115">
        <v>28</v>
      </c>
      <c r="D43" s="116" t="str">
        <f t="shared" si="6"/>
        <v>Ленина д.28</v>
      </c>
      <c r="E43" s="291" t="s">
        <v>57</v>
      </c>
      <c r="F43" s="48">
        <v>234.1</v>
      </c>
      <c r="G43" s="48">
        <v>234.1</v>
      </c>
      <c r="H43" s="109">
        <f>F43-G43</f>
        <v>0</v>
      </c>
      <c r="I43" s="305" t="s">
        <v>56</v>
      </c>
      <c r="J43" s="161"/>
      <c r="K43" s="161"/>
      <c r="L43" s="227">
        <v>5</v>
      </c>
      <c r="M43" s="32" t="s">
        <v>328</v>
      </c>
      <c r="N43" s="32" t="s">
        <v>355</v>
      </c>
      <c r="O43" s="227">
        <v>133</v>
      </c>
      <c r="P43" s="39" t="s">
        <v>354</v>
      </c>
      <c r="Q43" s="183">
        <v>1</v>
      </c>
      <c r="R43" s="30" t="s">
        <v>353</v>
      </c>
      <c r="S43" s="32" t="s">
        <v>342</v>
      </c>
      <c r="T43" s="32">
        <v>0.7</v>
      </c>
      <c r="U43" s="313">
        <v>104</v>
      </c>
      <c r="V43" s="320" t="s">
        <v>497</v>
      </c>
      <c r="W43" s="127" t="s">
        <v>493</v>
      </c>
      <c r="X43" s="271">
        <v>369</v>
      </c>
      <c r="Y43" s="348" t="s">
        <v>56</v>
      </c>
      <c r="Z43" s="761" t="s">
        <v>361</v>
      </c>
      <c r="AA43" s="39" t="s">
        <v>362</v>
      </c>
      <c r="AB43" s="39" t="s">
        <v>363</v>
      </c>
      <c r="AC43" s="762" t="s">
        <v>364</v>
      </c>
    </row>
    <row r="44" spans="1:29" ht="27.75" customHeight="1">
      <c r="A44" s="129">
        <f t="shared" si="3"/>
        <v>40</v>
      </c>
      <c r="B44" s="39" t="s">
        <v>74</v>
      </c>
      <c r="C44" s="40">
        <v>29</v>
      </c>
      <c r="D44" s="41" t="str">
        <f t="shared" si="6"/>
        <v>Ленина д.29</v>
      </c>
      <c r="E44" s="291" t="s">
        <v>57</v>
      </c>
      <c r="F44" s="48">
        <v>325.6</v>
      </c>
      <c r="G44" s="48">
        <f>F44-H44</f>
        <v>246.70000000000002</v>
      </c>
      <c r="H44" s="109">
        <v>78.9</v>
      </c>
      <c r="I44" s="305" t="s">
        <v>56</v>
      </c>
      <c r="J44" s="84"/>
      <c r="K44" s="84"/>
      <c r="L44" s="227">
        <v>8</v>
      </c>
      <c r="M44" s="32" t="s">
        <v>328</v>
      </c>
      <c r="N44" s="32" t="s">
        <v>355</v>
      </c>
      <c r="O44" s="227">
        <v>85</v>
      </c>
      <c r="P44" s="39" t="s">
        <v>354</v>
      </c>
      <c r="Q44" s="183"/>
      <c r="R44" s="30" t="s">
        <v>353</v>
      </c>
      <c r="S44" s="32" t="s">
        <v>342</v>
      </c>
      <c r="T44" s="32">
        <v>0.7</v>
      </c>
      <c r="U44" s="313">
        <v>74</v>
      </c>
      <c r="V44" s="322" t="s">
        <v>436</v>
      </c>
      <c r="W44" s="43" t="s">
        <v>493</v>
      </c>
      <c r="X44" s="272">
        <v>266</v>
      </c>
      <c r="Y44" s="348">
        <v>2021</v>
      </c>
      <c r="Z44" s="761" t="s">
        <v>361</v>
      </c>
      <c r="AA44" s="39" t="s">
        <v>362</v>
      </c>
      <c r="AB44" s="39" t="s">
        <v>363</v>
      </c>
      <c r="AC44" s="762" t="s">
        <v>364</v>
      </c>
    </row>
    <row r="45" spans="1:29" ht="27.75" customHeight="1">
      <c r="A45" s="129">
        <f t="shared" si="3"/>
        <v>41</v>
      </c>
      <c r="B45" s="39" t="s">
        <v>74</v>
      </c>
      <c r="C45" s="40">
        <v>3</v>
      </c>
      <c r="D45" s="41" t="str">
        <f t="shared" si="6"/>
        <v>Ленина д.3</v>
      </c>
      <c r="E45" s="291" t="s">
        <v>57</v>
      </c>
      <c r="F45" s="48">
        <v>327.5</v>
      </c>
      <c r="G45" s="48">
        <v>327.5</v>
      </c>
      <c r="H45" s="109">
        <f aca="true" t="shared" si="7" ref="H45:H68">F45-G45</f>
        <v>0</v>
      </c>
      <c r="I45" s="189" t="s">
        <v>229</v>
      </c>
      <c r="J45" s="84"/>
      <c r="K45" s="84"/>
      <c r="L45" s="227">
        <v>8</v>
      </c>
      <c r="M45" s="32" t="s">
        <v>328</v>
      </c>
      <c r="N45" s="32" t="s">
        <v>355</v>
      </c>
      <c r="O45" s="227">
        <v>105</v>
      </c>
      <c r="P45" s="39" t="s">
        <v>354</v>
      </c>
      <c r="Q45" s="183">
        <v>1.1</v>
      </c>
      <c r="R45" s="30" t="s">
        <v>353</v>
      </c>
      <c r="S45" s="32" t="s">
        <v>342</v>
      </c>
      <c r="T45" s="32">
        <v>0.7</v>
      </c>
      <c r="U45" s="313">
        <v>74</v>
      </c>
      <c r="V45" s="322" t="s">
        <v>436</v>
      </c>
      <c r="W45" s="43" t="s">
        <v>493</v>
      </c>
      <c r="X45" s="272">
        <v>276</v>
      </c>
      <c r="Y45" s="348" t="s">
        <v>56</v>
      </c>
      <c r="Z45" s="761" t="s">
        <v>361</v>
      </c>
      <c r="AA45" s="39" t="s">
        <v>362</v>
      </c>
      <c r="AB45" s="39" t="s">
        <v>363</v>
      </c>
      <c r="AC45" s="762" t="s">
        <v>364</v>
      </c>
    </row>
    <row r="46" spans="1:29" ht="27.75" customHeight="1">
      <c r="A46" s="129">
        <f t="shared" si="3"/>
        <v>42</v>
      </c>
      <c r="B46" s="39" t="s">
        <v>74</v>
      </c>
      <c r="C46" s="40">
        <v>30</v>
      </c>
      <c r="D46" s="41" t="str">
        <f t="shared" si="6"/>
        <v>Ленина д.30</v>
      </c>
      <c r="E46" s="291" t="s">
        <v>57</v>
      </c>
      <c r="F46" s="48">
        <v>694.5</v>
      </c>
      <c r="G46" s="48">
        <v>694.5</v>
      </c>
      <c r="H46" s="109">
        <f t="shared" si="7"/>
        <v>0</v>
      </c>
      <c r="I46" s="305" t="s">
        <v>56</v>
      </c>
      <c r="J46" s="84"/>
      <c r="K46" s="84"/>
      <c r="L46" s="227">
        <v>10</v>
      </c>
      <c r="M46" s="32" t="s">
        <v>328</v>
      </c>
      <c r="N46" s="32" t="s">
        <v>355</v>
      </c>
      <c r="O46" s="227">
        <v>148.4</v>
      </c>
      <c r="P46" s="39" t="s">
        <v>354</v>
      </c>
      <c r="Q46" s="183">
        <v>0.9</v>
      </c>
      <c r="R46" s="30" t="s">
        <v>353</v>
      </c>
      <c r="S46" s="32" t="s">
        <v>342</v>
      </c>
      <c r="T46" s="32">
        <v>0.7</v>
      </c>
      <c r="U46" s="313">
        <v>138.8</v>
      </c>
      <c r="V46" s="322" t="s">
        <v>436</v>
      </c>
      <c r="W46" s="43" t="s">
        <v>493</v>
      </c>
      <c r="X46" s="272">
        <v>512.2</v>
      </c>
      <c r="Y46" s="348">
        <v>2021</v>
      </c>
      <c r="Z46" s="761" t="s">
        <v>361</v>
      </c>
      <c r="AA46" s="39" t="s">
        <v>362</v>
      </c>
      <c r="AB46" s="39" t="s">
        <v>363</v>
      </c>
      <c r="AC46" s="762" t="s">
        <v>364</v>
      </c>
    </row>
    <row r="47" spans="1:29" ht="27.75" customHeight="1">
      <c r="A47" s="129">
        <f t="shared" si="3"/>
        <v>43</v>
      </c>
      <c r="B47" s="39" t="s">
        <v>74</v>
      </c>
      <c r="C47" s="40">
        <v>33</v>
      </c>
      <c r="D47" s="41" t="str">
        <f t="shared" si="6"/>
        <v>Ленина д.33</v>
      </c>
      <c r="E47" s="291" t="s">
        <v>57</v>
      </c>
      <c r="F47" s="48">
        <v>144.1</v>
      </c>
      <c r="G47" s="48">
        <v>144.1</v>
      </c>
      <c r="H47" s="109">
        <f t="shared" si="7"/>
        <v>0</v>
      </c>
      <c r="I47" s="305" t="s">
        <v>56</v>
      </c>
      <c r="J47" s="84"/>
      <c r="K47" s="84"/>
      <c r="L47" s="227">
        <v>3</v>
      </c>
      <c r="M47" s="32" t="s">
        <v>328</v>
      </c>
      <c r="N47" s="32" t="s">
        <v>355</v>
      </c>
      <c r="O47" s="227">
        <v>101.4</v>
      </c>
      <c r="P47" s="39" t="s">
        <v>354</v>
      </c>
      <c r="Q47" s="183">
        <v>1</v>
      </c>
      <c r="R47" s="30" t="s">
        <v>353</v>
      </c>
      <c r="S47" s="32" t="s">
        <v>342</v>
      </c>
      <c r="T47" s="32">
        <v>0.7</v>
      </c>
      <c r="U47" s="313">
        <v>64</v>
      </c>
      <c r="V47" s="322" t="s">
        <v>436</v>
      </c>
      <c r="W47" s="43" t="s">
        <v>493</v>
      </c>
      <c r="X47" s="272">
        <v>308</v>
      </c>
      <c r="Y47" s="348" t="s">
        <v>56</v>
      </c>
      <c r="Z47" s="761" t="s">
        <v>361</v>
      </c>
      <c r="AA47" s="39" t="s">
        <v>362</v>
      </c>
      <c r="AB47" s="39" t="s">
        <v>363</v>
      </c>
      <c r="AC47" s="762" t="s">
        <v>364</v>
      </c>
    </row>
    <row r="48" spans="1:29" s="73" customFormat="1" ht="27.75" customHeight="1">
      <c r="A48" s="129">
        <f t="shared" si="3"/>
        <v>44</v>
      </c>
      <c r="B48" s="39" t="s">
        <v>74</v>
      </c>
      <c r="C48" s="40">
        <v>35</v>
      </c>
      <c r="D48" s="41" t="str">
        <f t="shared" si="6"/>
        <v>Ленина д.35</v>
      </c>
      <c r="E48" s="291" t="s">
        <v>57</v>
      </c>
      <c r="F48" s="48">
        <v>340.6</v>
      </c>
      <c r="G48" s="48">
        <v>340.6</v>
      </c>
      <c r="H48" s="109">
        <f t="shared" si="7"/>
        <v>0</v>
      </c>
      <c r="I48" s="305" t="s">
        <v>56</v>
      </c>
      <c r="J48" s="84"/>
      <c r="K48" s="84"/>
      <c r="L48" s="227">
        <v>5</v>
      </c>
      <c r="M48" s="32" t="s">
        <v>328</v>
      </c>
      <c r="N48" s="32" t="s">
        <v>355</v>
      </c>
      <c r="O48" s="227">
        <v>95</v>
      </c>
      <c r="P48" s="39" t="s">
        <v>354</v>
      </c>
      <c r="Q48" s="183">
        <v>1</v>
      </c>
      <c r="R48" s="30" t="s">
        <v>353</v>
      </c>
      <c r="S48" s="32" t="s">
        <v>342</v>
      </c>
      <c r="T48" s="32">
        <v>0.7</v>
      </c>
      <c r="U48" s="313">
        <v>55</v>
      </c>
      <c r="V48" s="322" t="s">
        <v>436</v>
      </c>
      <c r="W48" s="43" t="s">
        <v>493</v>
      </c>
      <c r="X48" s="272">
        <v>263</v>
      </c>
      <c r="Y48" s="348">
        <v>2021</v>
      </c>
      <c r="Z48" s="761" t="s">
        <v>361</v>
      </c>
      <c r="AA48" s="39" t="s">
        <v>362</v>
      </c>
      <c r="AB48" s="39" t="s">
        <v>363</v>
      </c>
      <c r="AC48" s="762" t="s">
        <v>364</v>
      </c>
    </row>
    <row r="49" spans="1:29" ht="27.75" customHeight="1">
      <c r="A49" s="129">
        <f t="shared" si="3"/>
        <v>45</v>
      </c>
      <c r="B49" s="39" t="s">
        <v>74</v>
      </c>
      <c r="C49" s="40">
        <v>36</v>
      </c>
      <c r="D49" s="41" t="str">
        <f t="shared" si="6"/>
        <v>Ленина д.36</v>
      </c>
      <c r="E49" s="291" t="s">
        <v>57</v>
      </c>
      <c r="F49" s="48">
        <v>1035.4</v>
      </c>
      <c r="G49" s="48">
        <v>1035.4</v>
      </c>
      <c r="H49" s="109">
        <f t="shared" si="7"/>
        <v>0</v>
      </c>
      <c r="I49" s="305" t="s">
        <v>56</v>
      </c>
      <c r="J49" s="84"/>
      <c r="K49" s="84"/>
      <c r="L49" s="227">
        <v>21</v>
      </c>
      <c r="M49" s="32" t="s">
        <v>328</v>
      </c>
      <c r="N49" s="32" t="s">
        <v>355</v>
      </c>
      <c r="O49" s="227">
        <v>176.4</v>
      </c>
      <c r="P49" s="39" t="s">
        <v>354</v>
      </c>
      <c r="Q49" s="183">
        <v>0.8</v>
      </c>
      <c r="R49" s="30" t="s">
        <v>353</v>
      </c>
      <c r="S49" s="32" t="s">
        <v>342</v>
      </c>
      <c r="T49" s="32">
        <v>0.7</v>
      </c>
      <c r="U49" s="313">
        <v>169.6</v>
      </c>
      <c r="V49" s="322" t="s">
        <v>436</v>
      </c>
      <c r="W49" s="43" t="s">
        <v>493</v>
      </c>
      <c r="X49" s="272">
        <v>651</v>
      </c>
      <c r="Y49" s="348" t="s">
        <v>56</v>
      </c>
      <c r="Z49" s="761" t="s">
        <v>361</v>
      </c>
      <c r="AA49" s="39" t="s">
        <v>362</v>
      </c>
      <c r="AB49" s="39" t="s">
        <v>363</v>
      </c>
      <c r="AC49" s="762" t="s">
        <v>364</v>
      </c>
    </row>
    <row r="50" spans="1:29" ht="27.75" customHeight="1">
      <c r="A50" s="129">
        <f t="shared" si="3"/>
        <v>46</v>
      </c>
      <c r="B50" s="39" t="s">
        <v>74</v>
      </c>
      <c r="C50" s="40" t="s">
        <v>76</v>
      </c>
      <c r="D50" s="41" t="str">
        <f t="shared" si="6"/>
        <v>Ленина д.36а</v>
      </c>
      <c r="E50" s="291" t="s">
        <v>57</v>
      </c>
      <c r="F50" s="48">
        <v>873.3</v>
      </c>
      <c r="G50" s="48">
        <v>873.3</v>
      </c>
      <c r="H50" s="109">
        <f t="shared" si="7"/>
        <v>0</v>
      </c>
      <c r="I50" s="305" t="s">
        <v>56</v>
      </c>
      <c r="J50" s="84"/>
      <c r="K50" s="84"/>
      <c r="L50" s="227">
        <v>24</v>
      </c>
      <c r="M50" s="32" t="s">
        <v>56</v>
      </c>
      <c r="N50" s="32" t="s">
        <v>355</v>
      </c>
      <c r="O50" s="227">
        <v>244</v>
      </c>
      <c r="P50" s="39" t="s">
        <v>354</v>
      </c>
      <c r="Q50" s="183">
        <v>1.2</v>
      </c>
      <c r="R50" s="30" t="s">
        <v>353</v>
      </c>
      <c r="S50" s="32" t="s">
        <v>342</v>
      </c>
      <c r="T50" s="32">
        <v>0.7</v>
      </c>
      <c r="U50" s="313">
        <v>155</v>
      </c>
      <c r="V50" s="322" t="s">
        <v>436</v>
      </c>
      <c r="W50" s="43" t="s">
        <v>493</v>
      </c>
      <c r="X50" s="272">
        <v>758</v>
      </c>
      <c r="Y50" s="321"/>
      <c r="Z50" s="761" t="s">
        <v>361</v>
      </c>
      <c r="AA50" s="39" t="s">
        <v>362</v>
      </c>
      <c r="AB50" s="39" t="s">
        <v>363</v>
      </c>
      <c r="AC50" s="762" t="s">
        <v>364</v>
      </c>
    </row>
    <row r="51" spans="1:29" ht="27.75" customHeight="1">
      <c r="A51" s="129">
        <f t="shared" si="3"/>
        <v>47</v>
      </c>
      <c r="B51" s="39" t="s">
        <v>74</v>
      </c>
      <c r="C51" s="40">
        <v>38</v>
      </c>
      <c r="D51" s="41" t="str">
        <f t="shared" si="6"/>
        <v>Ленина д.38</v>
      </c>
      <c r="E51" s="291" t="s">
        <v>57</v>
      </c>
      <c r="F51" s="48">
        <v>1029.5</v>
      </c>
      <c r="G51" s="48">
        <v>1029.5</v>
      </c>
      <c r="H51" s="109">
        <f t="shared" si="7"/>
        <v>0</v>
      </c>
      <c r="I51" s="305" t="s">
        <v>56</v>
      </c>
      <c r="J51" s="84"/>
      <c r="K51" s="84"/>
      <c r="L51" s="227">
        <v>21</v>
      </c>
      <c r="M51" s="32" t="s">
        <v>328</v>
      </c>
      <c r="N51" s="32" t="s">
        <v>355</v>
      </c>
      <c r="O51" s="227">
        <v>274</v>
      </c>
      <c r="P51" s="39" t="s">
        <v>354</v>
      </c>
      <c r="Q51" s="183">
        <v>1.25</v>
      </c>
      <c r="R51" s="30" t="s">
        <v>353</v>
      </c>
      <c r="S51" s="32" t="s">
        <v>342</v>
      </c>
      <c r="T51" s="32">
        <v>0.7</v>
      </c>
      <c r="U51" s="313">
        <v>157</v>
      </c>
      <c r="V51" s="322" t="s">
        <v>436</v>
      </c>
      <c r="W51" s="43" t="s">
        <v>493</v>
      </c>
      <c r="X51" s="272">
        <v>777</v>
      </c>
      <c r="Y51" s="348" t="s">
        <v>56</v>
      </c>
      <c r="Z51" s="761" t="s">
        <v>361</v>
      </c>
      <c r="AA51" s="39" t="s">
        <v>362</v>
      </c>
      <c r="AB51" s="39" t="s">
        <v>363</v>
      </c>
      <c r="AC51" s="762" t="s">
        <v>364</v>
      </c>
    </row>
    <row r="52" spans="1:29" ht="27.75" customHeight="1">
      <c r="A52" s="129">
        <f t="shared" si="3"/>
        <v>48</v>
      </c>
      <c r="B52" s="39" t="s">
        <v>74</v>
      </c>
      <c r="C52" s="40">
        <v>4</v>
      </c>
      <c r="D52" s="41" t="str">
        <f t="shared" si="6"/>
        <v>Ленина д.4</v>
      </c>
      <c r="E52" s="291" t="s">
        <v>57</v>
      </c>
      <c r="F52" s="48">
        <v>1536.6</v>
      </c>
      <c r="G52" s="48">
        <v>1536.6</v>
      </c>
      <c r="H52" s="109">
        <f t="shared" si="7"/>
        <v>0</v>
      </c>
      <c r="I52" s="189">
        <v>1998</v>
      </c>
      <c r="J52" s="84"/>
      <c r="K52" s="84"/>
      <c r="L52" s="227">
        <v>30</v>
      </c>
      <c r="M52" s="32" t="s">
        <v>328</v>
      </c>
      <c r="N52" s="32" t="s">
        <v>355</v>
      </c>
      <c r="O52" s="227">
        <v>427</v>
      </c>
      <c r="P52" s="39" t="s">
        <v>354</v>
      </c>
      <c r="Q52" s="183">
        <v>1.1</v>
      </c>
      <c r="R52" s="30" t="s">
        <v>353</v>
      </c>
      <c r="S52" s="32" t="s">
        <v>342</v>
      </c>
      <c r="T52" s="32">
        <v>0.7</v>
      </c>
      <c r="U52" s="313">
        <v>295</v>
      </c>
      <c r="V52" s="322" t="s">
        <v>497</v>
      </c>
      <c r="W52" s="43" t="s">
        <v>493</v>
      </c>
      <c r="X52" s="272">
        <v>1890</v>
      </c>
      <c r="Y52" s="348" t="s">
        <v>56</v>
      </c>
      <c r="Z52" s="761" t="s">
        <v>361</v>
      </c>
      <c r="AA52" s="39" t="s">
        <v>362</v>
      </c>
      <c r="AB52" s="39" t="s">
        <v>363</v>
      </c>
      <c r="AC52" s="762" t="s">
        <v>364</v>
      </c>
    </row>
    <row r="53" spans="1:29" ht="27.75" customHeight="1">
      <c r="A53" s="129">
        <f t="shared" si="3"/>
        <v>49</v>
      </c>
      <c r="B53" s="39" t="s">
        <v>74</v>
      </c>
      <c r="C53" s="40">
        <v>40</v>
      </c>
      <c r="D53" s="41" t="str">
        <f t="shared" si="6"/>
        <v>Ленина д.40</v>
      </c>
      <c r="E53" s="291" t="s">
        <v>57</v>
      </c>
      <c r="F53" s="48">
        <v>766.3</v>
      </c>
      <c r="G53" s="48">
        <v>766.3</v>
      </c>
      <c r="H53" s="109">
        <f t="shared" si="7"/>
        <v>0</v>
      </c>
      <c r="I53" s="305" t="s">
        <v>56</v>
      </c>
      <c r="J53" s="84"/>
      <c r="K53" s="84"/>
      <c r="L53" s="227">
        <v>14</v>
      </c>
      <c r="M53" s="32" t="s">
        <v>328</v>
      </c>
      <c r="N53" s="32" t="s">
        <v>355</v>
      </c>
      <c r="O53" s="227">
        <v>205.8</v>
      </c>
      <c r="P53" s="39" t="s">
        <v>354</v>
      </c>
      <c r="Q53" s="183">
        <v>1.3</v>
      </c>
      <c r="R53" s="30" t="s">
        <v>353</v>
      </c>
      <c r="S53" s="32" t="s">
        <v>342</v>
      </c>
      <c r="T53" s="32">
        <v>0.7</v>
      </c>
      <c r="U53" s="313">
        <v>118.7</v>
      </c>
      <c r="V53" s="322" t="s">
        <v>436</v>
      </c>
      <c r="W53" s="43" t="s">
        <v>493</v>
      </c>
      <c r="X53" s="272">
        <v>570</v>
      </c>
      <c r="Y53" s="348" t="s">
        <v>56</v>
      </c>
      <c r="Z53" s="761" t="s">
        <v>361</v>
      </c>
      <c r="AA53" s="39" t="s">
        <v>362</v>
      </c>
      <c r="AB53" s="39" t="s">
        <v>363</v>
      </c>
      <c r="AC53" s="762" t="s">
        <v>364</v>
      </c>
    </row>
    <row r="54" spans="1:29" ht="27.75" customHeight="1">
      <c r="A54" s="129">
        <f t="shared" si="3"/>
        <v>50</v>
      </c>
      <c r="B54" s="39" t="s">
        <v>74</v>
      </c>
      <c r="C54" s="40" t="s">
        <v>77</v>
      </c>
      <c r="D54" s="41" t="str">
        <f t="shared" si="6"/>
        <v>Ленина д.40а</v>
      </c>
      <c r="E54" s="291" t="s">
        <v>57</v>
      </c>
      <c r="F54" s="48">
        <v>744.4</v>
      </c>
      <c r="G54" s="48">
        <v>744.4</v>
      </c>
      <c r="H54" s="109">
        <f t="shared" si="7"/>
        <v>0</v>
      </c>
      <c r="I54" s="305" t="s">
        <v>56</v>
      </c>
      <c r="J54" s="84"/>
      <c r="K54" s="84"/>
      <c r="L54" s="227">
        <v>24</v>
      </c>
      <c r="M54" s="32" t="s">
        <v>328</v>
      </c>
      <c r="N54" s="32" t="s">
        <v>355</v>
      </c>
      <c r="O54" s="227">
        <v>219</v>
      </c>
      <c r="P54" s="39" t="s">
        <v>354</v>
      </c>
      <c r="Q54" s="183">
        <v>1.2</v>
      </c>
      <c r="R54" s="30" t="s">
        <v>353</v>
      </c>
      <c r="S54" s="32" t="s">
        <v>342</v>
      </c>
      <c r="T54" s="32">
        <v>0.7</v>
      </c>
      <c r="U54" s="313">
        <v>139</v>
      </c>
      <c r="V54" s="322" t="s">
        <v>436</v>
      </c>
      <c r="W54" s="43" t="s">
        <v>493</v>
      </c>
      <c r="X54" s="272">
        <v>622</v>
      </c>
      <c r="Y54" s="348" t="s">
        <v>56</v>
      </c>
      <c r="Z54" s="761" t="s">
        <v>361</v>
      </c>
      <c r="AA54" s="39" t="s">
        <v>362</v>
      </c>
      <c r="AB54" s="39" t="s">
        <v>363</v>
      </c>
      <c r="AC54" s="762" t="s">
        <v>364</v>
      </c>
    </row>
    <row r="55" spans="1:29" ht="27.75" customHeight="1">
      <c r="A55" s="129">
        <f t="shared" si="3"/>
        <v>51</v>
      </c>
      <c r="B55" s="114" t="s">
        <v>74</v>
      </c>
      <c r="C55" s="115">
        <v>41</v>
      </c>
      <c r="D55" s="116" t="str">
        <f t="shared" si="6"/>
        <v>Ленина д.41</v>
      </c>
      <c r="E55" s="291" t="s">
        <v>57</v>
      </c>
      <c r="F55" s="48">
        <v>718.7</v>
      </c>
      <c r="G55" s="48">
        <v>718.7</v>
      </c>
      <c r="H55" s="109">
        <f t="shared" si="7"/>
        <v>0</v>
      </c>
      <c r="I55" s="305" t="s">
        <v>56</v>
      </c>
      <c r="J55" s="161"/>
      <c r="K55" s="161"/>
      <c r="L55" s="227">
        <v>16</v>
      </c>
      <c r="M55" s="32" t="s">
        <v>328</v>
      </c>
      <c r="N55" s="32" t="s">
        <v>355</v>
      </c>
      <c r="O55" s="227">
        <v>136</v>
      </c>
      <c r="P55" s="39" t="s">
        <v>354</v>
      </c>
      <c r="Q55" s="183">
        <v>0.8</v>
      </c>
      <c r="R55" s="30" t="s">
        <v>353</v>
      </c>
      <c r="S55" s="32" t="s">
        <v>342</v>
      </c>
      <c r="T55" s="32">
        <v>0.7</v>
      </c>
      <c r="U55" s="313">
        <v>131.8</v>
      </c>
      <c r="V55" s="322" t="s">
        <v>436</v>
      </c>
      <c r="W55" s="43" t="s">
        <v>493</v>
      </c>
      <c r="X55" s="271">
        <v>499</v>
      </c>
      <c r="Y55" s="348" t="s">
        <v>56</v>
      </c>
      <c r="Z55" s="761" t="s">
        <v>361</v>
      </c>
      <c r="AA55" s="39" t="s">
        <v>362</v>
      </c>
      <c r="AB55" s="39" t="s">
        <v>363</v>
      </c>
      <c r="AC55" s="762" t="s">
        <v>364</v>
      </c>
    </row>
    <row r="56" spans="1:29" s="73" customFormat="1" ht="27.75" customHeight="1">
      <c r="A56" s="129">
        <f t="shared" si="3"/>
        <v>52</v>
      </c>
      <c r="B56" s="39" t="s">
        <v>74</v>
      </c>
      <c r="C56" s="40">
        <v>42</v>
      </c>
      <c r="D56" s="41" t="str">
        <f t="shared" si="6"/>
        <v>Ленина д.42</v>
      </c>
      <c r="E56" s="291" t="s">
        <v>57</v>
      </c>
      <c r="F56" s="48">
        <v>719.2</v>
      </c>
      <c r="G56" s="48">
        <v>40.9</v>
      </c>
      <c r="H56" s="109">
        <f t="shared" si="7"/>
        <v>678.3000000000001</v>
      </c>
      <c r="I56" s="305" t="s">
        <v>56</v>
      </c>
      <c r="J56" s="84"/>
      <c r="K56" s="84"/>
      <c r="L56" s="227"/>
      <c r="M56" s="43" t="s">
        <v>328</v>
      </c>
      <c r="N56" s="32" t="s">
        <v>355</v>
      </c>
      <c r="O56" s="227">
        <v>374.7</v>
      </c>
      <c r="P56" s="39" t="s">
        <v>354</v>
      </c>
      <c r="Q56" s="183">
        <v>2.2</v>
      </c>
      <c r="R56" s="30" t="s">
        <v>353</v>
      </c>
      <c r="S56" s="32" t="s">
        <v>342</v>
      </c>
      <c r="T56" s="32">
        <v>0.7</v>
      </c>
      <c r="U56" s="313">
        <v>176.3</v>
      </c>
      <c r="V56" s="322" t="s">
        <v>436</v>
      </c>
      <c r="W56" s="43" t="s">
        <v>493</v>
      </c>
      <c r="X56" s="272">
        <v>485</v>
      </c>
      <c r="Y56" s="348">
        <v>2021</v>
      </c>
      <c r="Z56" s="761" t="s">
        <v>361</v>
      </c>
      <c r="AA56" s="39" t="s">
        <v>362</v>
      </c>
      <c r="AB56" s="39" t="s">
        <v>363</v>
      </c>
      <c r="AC56" s="762" t="s">
        <v>364</v>
      </c>
    </row>
    <row r="57" spans="1:29" ht="27.75" customHeight="1">
      <c r="A57" s="129">
        <f t="shared" si="3"/>
        <v>53</v>
      </c>
      <c r="B57" s="39" t="s">
        <v>74</v>
      </c>
      <c r="C57" s="40">
        <v>43</v>
      </c>
      <c r="D57" s="41" t="str">
        <f t="shared" si="6"/>
        <v>Ленина д.43</v>
      </c>
      <c r="E57" s="291" t="s">
        <v>57</v>
      </c>
      <c r="F57" s="48">
        <v>638.6</v>
      </c>
      <c r="G57" s="48">
        <v>13.9</v>
      </c>
      <c r="H57" s="109">
        <f t="shared" si="7"/>
        <v>624.7</v>
      </c>
      <c r="I57" s="305" t="s">
        <v>56</v>
      </c>
      <c r="J57" s="84"/>
      <c r="K57" s="84"/>
      <c r="L57" s="227"/>
      <c r="M57" s="43" t="s">
        <v>328</v>
      </c>
      <c r="N57" s="32" t="s">
        <v>355</v>
      </c>
      <c r="O57" s="227">
        <v>160.8</v>
      </c>
      <c r="P57" s="39" t="s">
        <v>354</v>
      </c>
      <c r="Q57" s="183">
        <v>1.1</v>
      </c>
      <c r="R57" s="30" t="s">
        <v>353</v>
      </c>
      <c r="S57" s="32" t="s">
        <v>342</v>
      </c>
      <c r="T57" s="32">
        <v>0.7</v>
      </c>
      <c r="U57" s="313">
        <v>123.3</v>
      </c>
      <c r="V57" s="322" t="s">
        <v>436</v>
      </c>
      <c r="W57" s="43" t="s">
        <v>493</v>
      </c>
      <c r="X57" s="272">
        <v>683</v>
      </c>
      <c r="Y57" s="348" t="s">
        <v>56</v>
      </c>
      <c r="Z57" s="761" t="s">
        <v>361</v>
      </c>
      <c r="AA57" s="39" t="s">
        <v>362</v>
      </c>
      <c r="AB57" s="39" t="s">
        <v>363</v>
      </c>
      <c r="AC57" s="762" t="s">
        <v>364</v>
      </c>
    </row>
    <row r="58" spans="1:29" ht="27.75" customHeight="1">
      <c r="A58" s="129">
        <f t="shared" si="3"/>
        <v>54</v>
      </c>
      <c r="B58" s="39" t="s">
        <v>74</v>
      </c>
      <c r="C58" s="40">
        <v>44</v>
      </c>
      <c r="D58" s="41" t="str">
        <f t="shared" si="6"/>
        <v>Ленина д.44</v>
      </c>
      <c r="E58" s="291" t="s">
        <v>57</v>
      </c>
      <c r="F58" s="48">
        <v>937.5</v>
      </c>
      <c r="G58" s="48">
        <v>937.5</v>
      </c>
      <c r="H58" s="109">
        <f t="shared" si="7"/>
        <v>0</v>
      </c>
      <c r="I58" s="305" t="s">
        <v>56</v>
      </c>
      <c r="J58" s="84"/>
      <c r="K58" s="84"/>
      <c r="L58" s="227">
        <v>25</v>
      </c>
      <c r="M58" s="32" t="s">
        <v>328</v>
      </c>
      <c r="N58" s="32" t="s">
        <v>355</v>
      </c>
      <c r="O58" s="227">
        <v>177.6</v>
      </c>
      <c r="P58" s="39" t="s">
        <v>354</v>
      </c>
      <c r="Q58" s="183">
        <v>0.8</v>
      </c>
      <c r="R58" s="30" t="s">
        <v>353</v>
      </c>
      <c r="S58" s="32" t="s">
        <v>342</v>
      </c>
      <c r="T58" s="32">
        <v>0.7</v>
      </c>
      <c r="U58" s="313">
        <v>169.8</v>
      </c>
      <c r="V58" s="322" t="s">
        <v>436</v>
      </c>
      <c r="W58" s="43" t="s">
        <v>493</v>
      </c>
      <c r="X58" s="272">
        <v>676</v>
      </c>
      <c r="Y58" s="348" t="s">
        <v>56</v>
      </c>
      <c r="Z58" s="761" t="s">
        <v>361</v>
      </c>
      <c r="AA58" s="39" t="s">
        <v>362</v>
      </c>
      <c r="AB58" s="39" t="s">
        <v>363</v>
      </c>
      <c r="AC58" s="762" t="s">
        <v>364</v>
      </c>
    </row>
    <row r="59" spans="1:29" ht="27.75" customHeight="1">
      <c r="A59" s="129">
        <f t="shared" si="3"/>
        <v>55</v>
      </c>
      <c r="B59" s="39" t="s">
        <v>74</v>
      </c>
      <c r="C59" s="40">
        <v>45</v>
      </c>
      <c r="D59" s="41" t="s">
        <v>78</v>
      </c>
      <c r="E59" s="291" t="s">
        <v>57</v>
      </c>
      <c r="F59" s="48">
        <v>763.8</v>
      </c>
      <c r="G59" s="48">
        <v>529.7</v>
      </c>
      <c r="H59" s="109">
        <f t="shared" si="7"/>
        <v>234.0999999999999</v>
      </c>
      <c r="I59" s="305" t="s">
        <v>56</v>
      </c>
      <c r="J59" s="84"/>
      <c r="K59" s="84"/>
      <c r="L59" s="227">
        <v>13</v>
      </c>
      <c r="M59" s="32" t="s">
        <v>328</v>
      </c>
      <c r="N59" s="32" t="s">
        <v>355</v>
      </c>
      <c r="O59" s="227">
        <v>195.6</v>
      </c>
      <c r="P59" s="39" t="s">
        <v>354</v>
      </c>
      <c r="Q59" s="183">
        <v>1.14</v>
      </c>
      <c r="R59" s="30" t="s">
        <v>353</v>
      </c>
      <c r="S59" s="32" t="s">
        <v>342</v>
      </c>
      <c r="T59" s="32">
        <v>0.7</v>
      </c>
      <c r="U59" s="313">
        <v>159.5</v>
      </c>
      <c r="V59" s="322" t="s">
        <v>436</v>
      </c>
      <c r="W59" s="43" t="s">
        <v>493</v>
      </c>
      <c r="X59" s="272">
        <v>520</v>
      </c>
      <c r="Y59" s="348" t="s">
        <v>56</v>
      </c>
      <c r="Z59" s="761" t="s">
        <v>361</v>
      </c>
      <c r="AA59" s="39" t="s">
        <v>362</v>
      </c>
      <c r="AB59" s="39" t="s">
        <v>363</v>
      </c>
      <c r="AC59" s="762" t="s">
        <v>364</v>
      </c>
    </row>
    <row r="60" spans="1:29" ht="27.75" customHeight="1">
      <c r="A60" s="129">
        <f t="shared" si="3"/>
        <v>56</v>
      </c>
      <c r="B60" s="39" t="s">
        <v>74</v>
      </c>
      <c r="C60" s="40">
        <v>46</v>
      </c>
      <c r="D60" s="41" t="str">
        <f aca="true" t="shared" si="8" ref="D60:D72">CONCATENATE(B60," д.",C60)</f>
        <v>Ленина д.46</v>
      </c>
      <c r="E60" s="291" t="s">
        <v>57</v>
      </c>
      <c r="F60" s="48">
        <v>1015.7</v>
      </c>
      <c r="G60" s="48">
        <v>1015.7</v>
      </c>
      <c r="H60" s="109">
        <f t="shared" si="7"/>
        <v>0</v>
      </c>
      <c r="I60" s="305" t="s">
        <v>56</v>
      </c>
      <c r="J60" s="84"/>
      <c r="K60" s="84"/>
      <c r="L60" s="227">
        <v>22</v>
      </c>
      <c r="M60" s="32" t="s">
        <v>328</v>
      </c>
      <c r="N60" s="32" t="s">
        <v>355</v>
      </c>
      <c r="O60" s="227">
        <v>198.4</v>
      </c>
      <c r="P60" s="39" t="s">
        <v>354</v>
      </c>
      <c r="Q60" s="183">
        <v>0.9</v>
      </c>
      <c r="R60" s="30" t="s">
        <v>353</v>
      </c>
      <c r="S60" s="32" t="s">
        <v>342</v>
      </c>
      <c r="T60" s="32">
        <v>0.7</v>
      </c>
      <c r="U60" s="313">
        <v>169.8</v>
      </c>
      <c r="V60" s="322" t="s">
        <v>436</v>
      </c>
      <c r="W60" s="43" t="s">
        <v>493</v>
      </c>
      <c r="X60" s="272">
        <v>665</v>
      </c>
      <c r="Y60" s="348">
        <v>2021</v>
      </c>
      <c r="Z60" s="761" t="s">
        <v>361</v>
      </c>
      <c r="AA60" s="39" t="s">
        <v>362</v>
      </c>
      <c r="AB60" s="39" t="s">
        <v>363</v>
      </c>
      <c r="AC60" s="762" t="s">
        <v>364</v>
      </c>
    </row>
    <row r="61" spans="1:29" ht="27.75" customHeight="1">
      <c r="A61" s="129">
        <f t="shared" si="3"/>
        <v>57</v>
      </c>
      <c r="B61" s="39" t="s">
        <v>74</v>
      </c>
      <c r="C61" s="40">
        <v>5</v>
      </c>
      <c r="D61" s="41" t="str">
        <f t="shared" si="8"/>
        <v>Ленина д.5</v>
      </c>
      <c r="E61" s="291" t="s">
        <v>57</v>
      </c>
      <c r="F61" s="48">
        <v>326</v>
      </c>
      <c r="G61" s="48">
        <v>326</v>
      </c>
      <c r="H61" s="109">
        <f t="shared" si="7"/>
        <v>0</v>
      </c>
      <c r="I61" s="189">
        <v>2000</v>
      </c>
      <c r="J61" s="84"/>
      <c r="K61" s="84"/>
      <c r="L61" s="227">
        <v>8</v>
      </c>
      <c r="M61" s="32" t="s">
        <v>328</v>
      </c>
      <c r="N61" s="32" t="s">
        <v>355</v>
      </c>
      <c r="O61" s="227">
        <v>128</v>
      </c>
      <c r="P61" s="39" t="s">
        <v>354</v>
      </c>
      <c r="Q61" s="183"/>
      <c r="R61" s="30" t="s">
        <v>353</v>
      </c>
      <c r="S61" s="32" t="s">
        <v>342</v>
      </c>
      <c r="T61" s="32">
        <v>0.7</v>
      </c>
      <c r="U61" s="616">
        <v>74</v>
      </c>
      <c r="V61" s="322" t="s">
        <v>436</v>
      </c>
      <c r="W61" s="43" t="s">
        <v>493</v>
      </c>
      <c r="X61" s="272">
        <v>276</v>
      </c>
      <c r="Y61" s="348" t="s">
        <v>56</v>
      </c>
      <c r="Z61" s="761" t="s">
        <v>361</v>
      </c>
      <c r="AA61" s="39" t="s">
        <v>362</v>
      </c>
      <c r="AB61" s="39" t="s">
        <v>363</v>
      </c>
      <c r="AC61" s="762" t="s">
        <v>364</v>
      </c>
    </row>
    <row r="62" spans="1:29" ht="27.75" customHeight="1">
      <c r="A62" s="129">
        <f t="shared" si="3"/>
        <v>58</v>
      </c>
      <c r="B62" s="39" t="s">
        <v>74</v>
      </c>
      <c r="C62" s="40">
        <v>7</v>
      </c>
      <c r="D62" s="41" t="str">
        <f t="shared" si="8"/>
        <v>Ленина д.7</v>
      </c>
      <c r="E62" s="291" t="s">
        <v>57</v>
      </c>
      <c r="F62" s="48">
        <v>500.8</v>
      </c>
      <c r="G62" s="48">
        <v>137.2</v>
      </c>
      <c r="H62" s="109">
        <f t="shared" si="7"/>
        <v>363.6</v>
      </c>
      <c r="I62" s="189">
        <v>2006</v>
      </c>
      <c r="J62" s="84"/>
      <c r="K62" s="84"/>
      <c r="L62" s="227">
        <v>10</v>
      </c>
      <c r="M62" s="32" t="s">
        <v>328</v>
      </c>
      <c r="N62" s="32" t="s">
        <v>355</v>
      </c>
      <c r="O62" s="227">
        <v>146</v>
      </c>
      <c r="P62" s="39" t="s">
        <v>354</v>
      </c>
      <c r="Q62" s="183">
        <v>1.1</v>
      </c>
      <c r="R62" s="30" t="s">
        <v>353</v>
      </c>
      <c r="S62" s="32" t="s">
        <v>342</v>
      </c>
      <c r="T62" s="32">
        <v>0.7</v>
      </c>
      <c r="U62" s="313">
        <v>102</v>
      </c>
      <c r="V62" s="322" t="s">
        <v>497</v>
      </c>
      <c r="W62" s="43" t="s">
        <v>493</v>
      </c>
      <c r="X62" s="272">
        <v>490</v>
      </c>
      <c r="Y62" s="348" t="s">
        <v>56</v>
      </c>
      <c r="Z62" s="761" t="s">
        <v>361</v>
      </c>
      <c r="AA62" s="39" t="s">
        <v>362</v>
      </c>
      <c r="AB62" s="39" t="s">
        <v>363</v>
      </c>
      <c r="AC62" s="762" t="s">
        <v>364</v>
      </c>
    </row>
    <row r="63" spans="1:29" ht="27.75" customHeight="1">
      <c r="A63" s="129">
        <f t="shared" si="3"/>
        <v>59</v>
      </c>
      <c r="B63" s="114" t="s">
        <v>74</v>
      </c>
      <c r="C63" s="115">
        <v>8</v>
      </c>
      <c r="D63" s="116" t="str">
        <f t="shared" si="8"/>
        <v>Ленина д.8</v>
      </c>
      <c r="E63" s="291" t="s">
        <v>57</v>
      </c>
      <c r="F63" s="48">
        <v>502</v>
      </c>
      <c r="G63" s="48">
        <v>242</v>
      </c>
      <c r="H63" s="109">
        <f t="shared" si="7"/>
        <v>260</v>
      </c>
      <c r="I63" s="189">
        <v>2020</v>
      </c>
      <c r="J63" s="161"/>
      <c r="K63" s="161"/>
      <c r="L63" s="227"/>
      <c r="M63" s="127" t="s">
        <v>328</v>
      </c>
      <c r="N63" s="32" t="s">
        <v>355</v>
      </c>
      <c r="O63" s="227">
        <v>253</v>
      </c>
      <c r="P63" s="39" t="s">
        <v>354</v>
      </c>
      <c r="Q63" s="183">
        <v>1.6</v>
      </c>
      <c r="R63" s="30" t="s">
        <v>353</v>
      </c>
      <c r="S63" s="32" t="s">
        <v>342</v>
      </c>
      <c r="T63" s="32">
        <v>0.7</v>
      </c>
      <c r="U63" s="313">
        <v>121</v>
      </c>
      <c r="V63" s="320" t="s">
        <v>497</v>
      </c>
      <c r="W63" s="127" t="s">
        <v>493</v>
      </c>
      <c r="X63" s="271">
        <v>964</v>
      </c>
      <c r="Y63" s="348">
        <v>2020</v>
      </c>
      <c r="Z63" s="761" t="s">
        <v>361</v>
      </c>
      <c r="AA63" s="39" t="s">
        <v>362</v>
      </c>
      <c r="AB63" s="39" t="s">
        <v>363</v>
      </c>
      <c r="AC63" s="762" t="s">
        <v>364</v>
      </c>
    </row>
    <row r="64" spans="1:29" ht="27.75" customHeight="1">
      <c r="A64" s="129">
        <f t="shared" si="3"/>
        <v>60</v>
      </c>
      <c r="B64" s="39" t="s">
        <v>74</v>
      </c>
      <c r="C64" s="40">
        <v>9</v>
      </c>
      <c r="D64" s="41" t="str">
        <f t="shared" si="8"/>
        <v>Ленина д.9</v>
      </c>
      <c r="E64" s="291" t="s">
        <v>57</v>
      </c>
      <c r="F64" s="48">
        <v>531.6</v>
      </c>
      <c r="G64" s="48">
        <v>297.7</v>
      </c>
      <c r="H64" s="109">
        <f t="shared" si="7"/>
        <v>233.90000000000003</v>
      </c>
      <c r="I64" s="189">
        <v>1990</v>
      </c>
      <c r="J64" s="84"/>
      <c r="K64" s="84"/>
      <c r="L64" s="227">
        <v>18</v>
      </c>
      <c r="M64" s="32" t="s">
        <v>328</v>
      </c>
      <c r="N64" s="32" t="s">
        <v>355</v>
      </c>
      <c r="O64" s="227">
        <v>212</v>
      </c>
      <c r="P64" s="39" t="s">
        <v>354</v>
      </c>
      <c r="Q64" s="183">
        <v>1.1</v>
      </c>
      <c r="R64" s="30" t="s">
        <v>353</v>
      </c>
      <c r="S64" s="32" t="s">
        <v>342</v>
      </c>
      <c r="T64" s="32">
        <v>0.7</v>
      </c>
      <c r="U64" s="313">
        <v>145</v>
      </c>
      <c r="V64" s="322" t="s">
        <v>436</v>
      </c>
      <c r="W64" s="43" t="s">
        <v>493</v>
      </c>
      <c r="X64" s="272">
        <v>941</v>
      </c>
      <c r="Y64" s="348" t="s">
        <v>56</v>
      </c>
      <c r="Z64" s="761" t="s">
        <v>361</v>
      </c>
      <c r="AA64" s="39" t="s">
        <v>362</v>
      </c>
      <c r="AB64" s="39" t="s">
        <v>363</v>
      </c>
      <c r="AC64" s="762" t="s">
        <v>364</v>
      </c>
    </row>
    <row r="65" spans="1:29" ht="27.75" customHeight="1">
      <c r="A65" s="129">
        <f t="shared" si="3"/>
        <v>61</v>
      </c>
      <c r="B65" s="39" t="s">
        <v>80</v>
      </c>
      <c r="C65" s="40" t="s">
        <v>81</v>
      </c>
      <c r="D65" s="41" t="str">
        <f t="shared" si="8"/>
        <v>Некрасова д.2а</v>
      </c>
      <c r="E65" s="291" t="s">
        <v>57</v>
      </c>
      <c r="F65" s="48">
        <v>471.1</v>
      </c>
      <c r="G65" s="48">
        <v>471.1</v>
      </c>
      <c r="H65" s="109">
        <f t="shared" si="7"/>
        <v>0</v>
      </c>
      <c r="I65" s="305" t="s">
        <v>56</v>
      </c>
      <c r="J65" s="84"/>
      <c r="K65" s="84"/>
      <c r="L65" s="227">
        <v>6</v>
      </c>
      <c r="M65" s="32" t="s">
        <v>328</v>
      </c>
      <c r="N65" s="32" t="s">
        <v>355</v>
      </c>
      <c r="O65" s="227">
        <v>69</v>
      </c>
      <c r="P65" s="39" t="s">
        <v>354</v>
      </c>
      <c r="Q65" s="183"/>
      <c r="R65" s="30" t="s">
        <v>353</v>
      </c>
      <c r="S65" s="32" t="s">
        <v>342</v>
      </c>
      <c r="T65" s="32">
        <v>0.7</v>
      </c>
      <c r="U65" s="313">
        <v>79.5</v>
      </c>
      <c r="V65" s="322" t="s">
        <v>436</v>
      </c>
      <c r="W65" s="43" t="s">
        <v>494</v>
      </c>
      <c r="X65" s="272">
        <v>233</v>
      </c>
      <c r="Y65" s="348" t="s">
        <v>56</v>
      </c>
      <c r="Z65" s="761" t="s">
        <v>361</v>
      </c>
      <c r="AA65" s="39" t="s">
        <v>362</v>
      </c>
      <c r="AB65" s="39" t="s">
        <v>363</v>
      </c>
      <c r="AC65" s="762" t="s">
        <v>364</v>
      </c>
    </row>
    <row r="66" spans="1:29" ht="27.75" customHeight="1">
      <c r="A66" s="129">
        <f t="shared" si="3"/>
        <v>62</v>
      </c>
      <c r="B66" s="39" t="s">
        <v>80</v>
      </c>
      <c r="C66" s="40">
        <v>9</v>
      </c>
      <c r="D66" s="41" t="str">
        <f t="shared" si="8"/>
        <v>Некрасова д.9</v>
      </c>
      <c r="E66" s="291" t="s">
        <v>57</v>
      </c>
      <c r="F66" s="48">
        <v>645.6</v>
      </c>
      <c r="G66" s="48">
        <v>645.6</v>
      </c>
      <c r="H66" s="109">
        <f t="shared" si="7"/>
        <v>0</v>
      </c>
      <c r="I66" s="305" t="s">
        <v>56</v>
      </c>
      <c r="J66" s="84"/>
      <c r="K66" s="84"/>
      <c r="L66" s="227">
        <v>12</v>
      </c>
      <c r="M66" s="32" t="s">
        <v>56</v>
      </c>
      <c r="N66" s="32" t="s">
        <v>355</v>
      </c>
      <c r="O66" s="227">
        <v>136.8</v>
      </c>
      <c r="P66" s="39" t="s">
        <v>354</v>
      </c>
      <c r="Q66" s="183"/>
      <c r="R66" s="30" t="s">
        <v>353</v>
      </c>
      <c r="S66" s="32" t="s">
        <v>342</v>
      </c>
      <c r="T66" s="32">
        <v>0.7</v>
      </c>
      <c r="U66" s="313">
        <v>121.6</v>
      </c>
      <c r="V66" s="322" t="s">
        <v>497</v>
      </c>
      <c r="W66" s="43" t="s">
        <v>493</v>
      </c>
      <c r="X66" s="272">
        <v>373.6</v>
      </c>
      <c r="Y66" s="321"/>
      <c r="Z66" s="761" t="s">
        <v>361</v>
      </c>
      <c r="AA66" s="39" t="s">
        <v>362</v>
      </c>
      <c r="AB66" s="39" t="s">
        <v>363</v>
      </c>
      <c r="AC66" s="762" t="s">
        <v>364</v>
      </c>
    </row>
    <row r="67" spans="1:29" ht="27.75" customHeight="1">
      <c r="A67" s="129">
        <f t="shared" si="3"/>
        <v>63</v>
      </c>
      <c r="B67" s="39" t="s">
        <v>82</v>
      </c>
      <c r="C67" s="40">
        <v>29</v>
      </c>
      <c r="D67" s="41" t="str">
        <f t="shared" si="8"/>
        <v>Нелюбина д.29</v>
      </c>
      <c r="E67" s="291" t="s">
        <v>57</v>
      </c>
      <c r="F67" s="48">
        <v>529.2</v>
      </c>
      <c r="G67" s="48">
        <v>529.2</v>
      </c>
      <c r="H67" s="109">
        <f t="shared" si="7"/>
        <v>0</v>
      </c>
      <c r="I67" s="305" t="s">
        <v>56</v>
      </c>
      <c r="J67" s="84"/>
      <c r="K67" s="84"/>
      <c r="L67" s="227">
        <v>6</v>
      </c>
      <c r="M67" s="32" t="s">
        <v>328</v>
      </c>
      <c r="N67" s="32" t="s">
        <v>355</v>
      </c>
      <c r="O67" s="227">
        <v>100.2</v>
      </c>
      <c r="P67" s="39" t="s">
        <v>354</v>
      </c>
      <c r="Q67" s="183"/>
      <c r="R67" s="30" t="s">
        <v>353</v>
      </c>
      <c r="S67" s="32" t="s">
        <v>342</v>
      </c>
      <c r="T67" s="32">
        <v>0.7</v>
      </c>
      <c r="U67" s="313">
        <v>129</v>
      </c>
      <c r="V67" s="322" t="s">
        <v>436</v>
      </c>
      <c r="W67" s="43" t="s">
        <v>493</v>
      </c>
      <c r="X67" s="272">
        <v>382</v>
      </c>
      <c r="Y67" s="348" t="s">
        <v>56</v>
      </c>
      <c r="Z67" s="761" t="s">
        <v>361</v>
      </c>
      <c r="AA67" s="39" t="s">
        <v>362</v>
      </c>
      <c r="AB67" s="39" t="s">
        <v>363</v>
      </c>
      <c r="AC67" s="762" t="s">
        <v>364</v>
      </c>
    </row>
    <row r="68" spans="1:29" ht="27.75" customHeight="1">
      <c r="A68" s="129">
        <f t="shared" si="3"/>
        <v>64</v>
      </c>
      <c r="B68" s="39" t="s">
        <v>82</v>
      </c>
      <c r="C68" s="40">
        <v>30</v>
      </c>
      <c r="D68" s="41" t="str">
        <f t="shared" si="8"/>
        <v>Нелюбина д.30</v>
      </c>
      <c r="E68" s="291" t="s">
        <v>57</v>
      </c>
      <c r="F68" s="48">
        <v>1323.9</v>
      </c>
      <c r="G68" s="48">
        <v>397</v>
      </c>
      <c r="H68" s="109">
        <f t="shared" si="7"/>
        <v>926.9000000000001</v>
      </c>
      <c r="I68" s="305" t="s">
        <v>56</v>
      </c>
      <c r="J68" s="84"/>
      <c r="K68" s="84"/>
      <c r="L68" s="227">
        <v>19</v>
      </c>
      <c r="M68" s="32" t="s">
        <v>328</v>
      </c>
      <c r="N68" s="32" t="s">
        <v>355</v>
      </c>
      <c r="O68" s="227">
        <v>200.2</v>
      </c>
      <c r="P68" s="39" t="s">
        <v>354</v>
      </c>
      <c r="Q68" s="183"/>
      <c r="R68" s="30" t="s">
        <v>353</v>
      </c>
      <c r="S68" s="32" t="s">
        <v>342</v>
      </c>
      <c r="T68" s="32">
        <v>0.7</v>
      </c>
      <c r="U68" s="313">
        <v>257.4</v>
      </c>
      <c r="V68" s="322" t="s">
        <v>436</v>
      </c>
      <c r="W68" s="43" t="s">
        <v>493</v>
      </c>
      <c r="X68" s="272">
        <v>697</v>
      </c>
      <c r="Y68" s="348" t="s">
        <v>56</v>
      </c>
      <c r="Z68" s="761" t="s">
        <v>361</v>
      </c>
      <c r="AA68" s="39" t="s">
        <v>362</v>
      </c>
      <c r="AB68" s="39" t="s">
        <v>363</v>
      </c>
      <c r="AC68" s="762" t="s">
        <v>364</v>
      </c>
    </row>
    <row r="69" spans="1:29" ht="27.75" customHeight="1">
      <c r="A69" s="129">
        <f t="shared" si="3"/>
        <v>65</v>
      </c>
      <c r="B69" s="39" t="s">
        <v>82</v>
      </c>
      <c r="C69" s="40">
        <v>32</v>
      </c>
      <c r="D69" s="41" t="str">
        <f t="shared" si="8"/>
        <v>Нелюбина д.32</v>
      </c>
      <c r="E69" s="291" t="s">
        <v>57</v>
      </c>
      <c r="F69" s="48">
        <v>1288</v>
      </c>
      <c r="G69" s="48">
        <f>F69-H69</f>
        <v>1049</v>
      </c>
      <c r="H69" s="109">
        <v>239</v>
      </c>
      <c r="I69" s="305" t="s">
        <v>56</v>
      </c>
      <c r="J69" s="84"/>
      <c r="K69" s="84"/>
      <c r="L69" s="227">
        <v>23</v>
      </c>
      <c r="M69" s="32" t="s">
        <v>328</v>
      </c>
      <c r="N69" s="32" t="s">
        <v>355</v>
      </c>
      <c r="O69" s="227">
        <v>202.5</v>
      </c>
      <c r="P69" s="39" t="s">
        <v>354</v>
      </c>
      <c r="Q69" s="183"/>
      <c r="R69" s="30" t="s">
        <v>353</v>
      </c>
      <c r="S69" s="32" t="s">
        <v>342</v>
      </c>
      <c r="T69" s="32">
        <v>0.7</v>
      </c>
      <c r="U69" s="313">
        <v>260.4</v>
      </c>
      <c r="V69" s="322" t="s">
        <v>436</v>
      </c>
      <c r="W69" s="43" t="s">
        <v>493</v>
      </c>
      <c r="X69" s="272">
        <v>688.1</v>
      </c>
      <c r="Y69" s="348" t="s">
        <v>56</v>
      </c>
      <c r="Z69" s="761" t="s">
        <v>361</v>
      </c>
      <c r="AA69" s="39" t="s">
        <v>362</v>
      </c>
      <c r="AB69" s="39" t="s">
        <v>363</v>
      </c>
      <c r="AC69" s="762" t="s">
        <v>364</v>
      </c>
    </row>
    <row r="70" spans="1:29" ht="27.75" customHeight="1">
      <c r="A70" s="129">
        <f aca="true" t="shared" si="9" ref="A70:A110">1+A69</f>
        <v>66</v>
      </c>
      <c r="B70" s="39" t="s">
        <v>82</v>
      </c>
      <c r="C70" s="40">
        <v>33</v>
      </c>
      <c r="D70" s="41" t="str">
        <f t="shared" si="8"/>
        <v>Нелюбина д.33</v>
      </c>
      <c r="E70" s="291" t="s">
        <v>57</v>
      </c>
      <c r="F70" s="48">
        <v>1617</v>
      </c>
      <c r="G70" s="48">
        <v>1617</v>
      </c>
      <c r="H70" s="109">
        <f>F70-G70</f>
        <v>0</v>
      </c>
      <c r="I70" s="305" t="s">
        <v>56</v>
      </c>
      <c r="J70" s="84"/>
      <c r="K70" s="84"/>
      <c r="L70" s="227">
        <f>15</f>
        <v>15</v>
      </c>
      <c r="M70" s="32" t="s">
        <v>328</v>
      </c>
      <c r="N70" s="32" t="s">
        <v>355</v>
      </c>
      <c r="O70" s="227">
        <f>84.4+69.6+86.4</f>
        <v>240.4</v>
      </c>
      <c r="P70" s="39" t="s">
        <v>354</v>
      </c>
      <c r="Q70" s="183"/>
      <c r="R70" s="30" t="s">
        <v>353</v>
      </c>
      <c r="S70" s="32" t="s">
        <v>342</v>
      </c>
      <c r="T70" s="32">
        <v>0.7</v>
      </c>
      <c r="U70" s="313">
        <f>108.5+89.5+111.1</f>
        <v>309.1</v>
      </c>
      <c r="V70" s="322" t="s">
        <v>436</v>
      </c>
      <c r="W70" s="43" t="s">
        <v>493</v>
      </c>
      <c r="X70" s="272">
        <f>306.5+305.6+306</f>
        <v>918.1</v>
      </c>
      <c r="Y70" s="348" t="s">
        <v>56</v>
      </c>
      <c r="Z70" s="761" t="s">
        <v>361</v>
      </c>
      <c r="AA70" s="39" t="s">
        <v>362</v>
      </c>
      <c r="AB70" s="39" t="s">
        <v>363</v>
      </c>
      <c r="AC70" s="762" t="s">
        <v>364</v>
      </c>
    </row>
    <row r="71" spans="1:29" ht="27.75" customHeight="1">
      <c r="A71" s="129">
        <f t="shared" si="9"/>
        <v>67</v>
      </c>
      <c r="B71" s="39" t="s">
        <v>83</v>
      </c>
      <c r="C71" s="40">
        <v>11</v>
      </c>
      <c r="D71" s="41" t="str">
        <f t="shared" si="8"/>
        <v>Озимина д.11</v>
      </c>
      <c r="E71" s="291" t="s">
        <v>57</v>
      </c>
      <c r="F71" s="48">
        <v>759.3</v>
      </c>
      <c r="G71" s="48">
        <v>759.3</v>
      </c>
      <c r="H71" s="109">
        <f>F71-G71</f>
        <v>0</v>
      </c>
      <c r="I71" s="305">
        <v>1975</v>
      </c>
      <c r="J71" s="84"/>
      <c r="K71" s="84"/>
      <c r="L71" s="227">
        <v>22</v>
      </c>
      <c r="M71" s="32" t="s">
        <v>328</v>
      </c>
      <c r="N71" s="32" t="s">
        <v>355</v>
      </c>
      <c r="O71" s="227">
        <v>118.2</v>
      </c>
      <c r="P71" s="39" t="s">
        <v>354</v>
      </c>
      <c r="Q71" s="183"/>
      <c r="R71" s="30" t="s">
        <v>353</v>
      </c>
      <c r="S71" s="32" t="s">
        <v>342</v>
      </c>
      <c r="T71" s="32">
        <v>0.7</v>
      </c>
      <c r="U71" s="313">
        <v>152.6</v>
      </c>
      <c r="V71" s="322" t="s">
        <v>436</v>
      </c>
      <c r="W71" s="43" t="s">
        <v>493</v>
      </c>
      <c r="X71" s="272">
        <v>379.8</v>
      </c>
      <c r="Y71" s="348" t="s">
        <v>56</v>
      </c>
      <c r="Z71" s="761" t="s">
        <v>361</v>
      </c>
      <c r="AA71" s="39" t="s">
        <v>362</v>
      </c>
      <c r="AB71" s="39" t="s">
        <v>363</v>
      </c>
      <c r="AC71" s="762" t="s">
        <v>364</v>
      </c>
    </row>
    <row r="72" spans="1:29" ht="27.75" customHeight="1">
      <c r="A72" s="129">
        <f t="shared" si="9"/>
        <v>68</v>
      </c>
      <c r="B72" s="39" t="s">
        <v>83</v>
      </c>
      <c r="C72" s="40">
        <v>13</v>
      </c>
      <c r="D72" s="41" t="str">
        <f t="shared" si="8"/>
        <v>Озимина д.13</v>
      </c>
      <c r="E72" s="291" t="s">
        <v>57</v>
      </c>
      <c r="F72" s="48">
        <v>668.5</v>
      </c>
      <c r="G72" s="48">
        <v>227.2</v>
      </c>
      <c r="H72" s="109">
        <f>F72-G72</f>
        <v>441.3</v>
      </c>
      <c r="I72" s="305">
        <v>1976</v>
      </c>
      <c r="J72" s="84"/>
      <c r="K72" s="84"/>
      <c r="L72" s="227"/>
      <c r="M72" s="43" t="s">
        <v>328</v>
      </c>
      <c r="N72" s="32" t="s">
        <v>355</v>
      </c>
      <c r="O72" s="227">
        <v>120</v>
      </c>
      <c r="P72" s="39" t="s">
        <v>354</v>
      </c>
      <c r="Q72" s="183"/>
      <c r="R72" s="30" t="s">
        <v>353</v>
      </c>
      <c r="S72" s="32" t="s">
        <v>342</v>
      </c>
      <c r="T72" s="32">
        <v>0.7</v>
      </c>
      <c r="U72" s="313">
        <v>153.8</v>
      </c>
      <c r="V72" s="322" t="s">
        <v>436</v>
      </c>
      <c r="W72" s="43" t="s">
        <v>493</v>
      </c>
      <c r="X72" s="272">
        <v>400.7</v>
      </c>
      <c r="Y72" s="348" t="s">
        <v>56</v>
      </c>
      <c r="Z72" s="761" t="s">
        <v>361</v>
      </c>
      <c r="AA72" s="39" t="s">
        <v>362</v>
      </c>
      <c r="AB72" s="39" t="s">
        <v>363</v>
      </c>
      <c r="AC72" s="762" t="s">
        <v>364</v>
      </c>
    </row>
    <row r="73" spans="1:29" ht="27.75" customHeight="1">
      <c r="A73" s="129">
        <f t="shared" si="9"/>
        <v>69</v>
      </c>
      <c r="B73" s="39" t="s">
        <v>83</v>
      </c>
      <c r="C73" s="40">
        <v>14</v>
      </c>
      <c r="D73" s="41" t="s">
        <v>85</v>
      </c>
      <c r="E73" s="519" t="s">
        <v>68</v>
      </c>
      <c r="F73" s="218" t="s">
        <v>56</v>
      </c>
      <c r="G73" s="218" t="s">
        <v>56</v>
      </c>
      <c r="H73" s="218" t="s">
        <v>56</v>
      </c>
      <c r="I73" s="189" t="s">
        <v>56</v>
      </c>
      <c r="J73" s="84"/>
      <c r="K73" s="84"/>
      <c r="L73" s="227"/>
      <c r="M73" s="43" t="s">
        <v>328</v>
      </c>
      <c r="N73" s="32" t="s">
        <v>355</v>
      </c>
      <c r="O73" s="227">
        <v>160.6</v>
      </c>
      <c r="P73" s="39" t="s">
        <v>354</v>
      </c>
      <c r="Q73" s="183"/>
      <c r="R73" s="30" t="s">
        <v>353</v>
      </c>
      <c r="S73" s="32" t="s">
        <v>342</v>
      </c>
      <c r="T73" s="32">
        <v>0.7</v>
      </c>
      <c r="U73" s="313">
        <v>206.5</v>
      </c>
      <c r="V73" s="322" t="s">
        <v>436</v>
      </c>
      <c r="W73" s="43" t="s">
        <v>493</v>
      </c>
      <c r="X73" s="272">
        <v>643.7</v>
      </c>
      <c r="Y73" s="348" t="s">
        <v>56</v>
      </c>
      <c r="Z73" s="761" t="s">
        <v>361</v>
      </c>
      <c r="AA73" s="39" t="s">
        <v>362</v>
      </c>
      <c r="AB73" s="39" t="s">
        <v>363</v>
      </c>
      <c r="AC73" s="762" t="s">
        <v>364</v>
      </c>
    </row>
    <row r="74" spans="1:29" ht="27.75" customHeight="1">
      <c r="A74" s="129">
        <f t="shared" si="9"/>
        <v>70</v>
      </c>
      <c r="B74" s="39" t="s">
        <v>83</v>
      </c>
      <c r="C74" s="40">
        <v>16</v>
      </c>
      <c r="D74" s="41" t="str">
        <f aca="true" t="shared" si="10" ref="D74:D90">CONCATENATE(B74," д.",C74)</f>
        <v>Озимина д.16</v>
      </c>
      <c r="E74" s="291" t="s">
        <v>57</v>
      </c>
      <c r="F74" s="48">
        <v>225.3</v>
      </c>
      <c r="G74" s="48">
        <v>225.3</v>
      </c>
      <c r="H74" s="109">
        <f aca="true" t="shared" si="11" ref="H74:H83">F74-G74</f>
        <v>0</v>
      </c>
      <c r="I74" s="48">
        <v>2019</v>
      </c>
      <c r="J74" s="84"/>
      <c r="K74" s="84"/>
      <c r="L74" s="227">
        <v>6</v>
      </c>
      <c r="M74" s="32" t="s">
        <v>328</v>
      </c>
      <c r="N74" s="32" t="s">
        <v>355</v>
      </c>
      <c r="O74" s="227">
        <v>125.5</v>
      </c>
      <c r="P74" s="39" t="s">
        <v>354</v>
      </c>
      <c r="Q74" s="183"/>
      <c r="R74" s="30" t="s">
        <v>353</v>
      </c>
      <c r="S74" s="32" t="s">
        <v>342</v>
      </c>
      <c r="T74" s="32">
        <v>0.7</v>
      </c>
      <c r="U74" s="313">
        <v>161.4</v>
      </c>
      <c r="V74" s="322" t="s">
        <v>436</v>
      </c>
      <c r="W74" s="43" t="s">
        <v>493</v>
      </c>
      <c r="X74" s="272">
        <v>521.6</v>
      </c>
      <c r="Y74" s="348">
        <v>2019</v>
      </c>
      <c r="Z74" s="761" t="s">
        <v>361</v>
      </c>
      <c r="AA74" s="39" t="s">
        <v>362</v>
      </c>
      <c r="AB74" s="39" t="s">
        <v>363</v>
      </c>
      <c r="AC74" s="762" t="s">
        <v>364</v>
      </c>
    </row>
    <row r="75" spans="1:29" ht="27.75" customHeight="1">
      <c r="A75" s="129">
        <f t="shared" si="9"/>
        <v>71</v>
      </c>
      <c r="B75" s="39" t="s">
        <v>83</v>
      </c>
      <c r="C75" s="40">
        <v>17</v>
      </c>
      <c r="D75" s="41" t="str">
        <f t="shared" si="10"/>
        <v>Озимина д.17</v>
      </c>
      <c r="E75" s="291" t="s">
        <v>57</v>
      </c>
      <c r="F75" s="48">
        <v>237.7</v>
      </c>
      <c r="G75" s="48">
        <v>237.7</v>
      </c>
      <c r="H75" s="109">
        <f t="shared" si="11"/>
        <v>0</v>
      </c>
      <c r="I75" s="305">
        <v>1960</v>
      </c>
      <c r="J75" s="84"/>
      <c r="K75" s="84"/>
      <c r="L75" s="227">
        <v>7</v>
      </c>
      <c r="M75" s="32" t="s">
        <v>328</v>
      </c>
      <c r="N75" s="32" t="s">
        <v>355</v>
      </c>
      <c r="O75" s="227">
        <v>93</v>
      </c>
      <c r="P75" s="39" t="s">
        <v>354</v>
      </c>
      <c r="Q75" s="183"/>
      <c r="R75" s="30" t="s">
        <v>353</v>
      </c>
      <c r="S75" s="32" t="s">
        <v>342</v>
      </c>
      <c r="T75" s="32">
        <v>0.7</v>
      </c>
      <c r="U75" s="313">
        <v>120</v>
      </c>
      <c r="V75" s="322" t="s">
        <v>497</v>
      </c>
      <c r="W75" s="43" t="s">
        <v>493</v>
      </c>
      <c r="X75" s="272">
        <v>336.9</v>
      </c>
      <c r="Y75" s="348" t="s">
        <v>56</v>
      </c>
      <c r="Z75" s="761" t="s">
        <v>361</v>
      </c>
      <c r="AA75" s="39" t="s">
        <v>362</v>
      </c>
      <c r="AB75" s="39" t="s">
        <v>363</v>
      </c>
      <c r="AC75" s="762" t="s">
        <v>364</v>
      </c>
    </row>
    <row r="76" spans="1:29" ht="27.75" customHeight="1">
      <c r="A76" s="129">
        <f t="shared" si="9"/>
        <v>72</v>
      </c>
      <c r="B76" s="39" t="s">
        <v>83</v>
      </c>
      <c r="C76" s="40" t="s">
        <v>86</v>
      </c>
      <c r="D76" s="41" t="str">
        <f t="shared" si="10"/>
        <v>Озимина д.17а</v>
      </c>
      <c r="E76" s="291" t="s">
        <v>57</v>
      </c>
      <c r="F76" s="48">
        <v>464.4</v>
      </c>
      <c r="G76" s="48">
        <v>464.4</v>
      </c>
      <c r="H76" s="109">
        <f t="shared" si="11"/>
        <v>0</v>
      </c>
      <c r="I76" s="305" t="s">
        <v>56</v>
      </c>
      <c r="J76" s="84"/>
      <c r="K76" s="84"/>
      <c r="L76" s="227">
        <v>8</v>
      </c>
      <c r="M76" s="32" t="s">
        <v>328</v>
      </c>
      <c r="N76" s="32" t="s">
        <v>355</v>
      </c>
      <c r="O76" s="227">
        <v>91</v>
      </c>
      <c r="P76" s="39" t="s">
        <v>354</v>
      </c>
      <c r="Q76" s="183"/>
      <c r="R76" s="30" t="s">
        <v>353</v>
      </c>
      <c r="S76" s="32" t="s">
        <v>342</v>
      </c>
      <c r="T76" s="32">
        <v>0.7</v>
      </c>
      <c r="U76" s="313">
        <v>117</v>
      </c>
      <c r="V76" s="322" t="s">
        <v>436</v>
      </c>
      <c r="W76" s="43" t="s">
        <v>493</v>
      </c>
      <c r="X76" s="272">
        <v>294.5</v>
      </c>
      <c r="Y76" s="348" t="s">
        <v>56</v>
      </c>
      <c r="Z76" s="761" t="s">
        <v>361</v>
      </c>
      <c r="AA76" s="39" t="s">
        <v>362</v>
      </c>
      <c r="AB76" s="39" t="s">
        <v>363</v>
      </c>
      <c r="AC76" s="762" t="s">
        <v>364</v>
      </c>
    </row>
    <row r="77" spans="1:29" ht="27.75" customHeight="1">
      <c r="A77" s="129">
        <f t="shared" si="9"/>
        <v>73</v>
      </c>
      <c r="B77" s="39" t="s">
        <v>83</v>
      </c>
      <c r="C77" s="40">
        <v>19</v>
      </c>
      <c r="D77" s="41" t="str">
        <f t="shared" si="10"/>
        <v>Озимина д.19</v>
      </c>
      <c r="E77" s="291" t="s">
        <v>57</v>
      </c>
      <c r="F77" s="48">
        <v>294.5</v>
      </c>
      <c r="G77" s="48">
        <v>294.5</v>
      </c>
      <c r="H77" s="109">
        <f t="shared" si="11"/>
        <v>0</v>
      </c>
      <c r="I77" s="305">
        <v>1962</v>
      </c>
      <c r="J77" s="84"/>
      <c r="K77" s="84"/>
      <c r="L77" s="227">
        <v>6</v>
      </c>
      <c r="M77" s="32" t="s">
        <v>328</v>
      </c>
      <c r="N77" s="32" t="s">
        <v>355</v>
      </c>
      <c r="O77" s="227">
        <v>93.8</v>
      </c>
      <c r="P77" s="39" t="s">
        <v>354</v>
      </c>
      <c r="Q77" s="183"/>
      <c r="R77" s="30" t="s">
        <v>353</v>
      </c>
      <c r="S77" s="32" t="s">
        <v>342</v>
      </c>
      <c r="T77" s="32">
        <v>0.7</v>
      </c>
      <c r="U77" s="313">
        <v>120.6</v>
      </c>
      <c r="V77" s="322" t="s">
        <v>436</v>
      </c>
      <c r="W77" s="43" t="s">
        <v>493</v>
      </c>
      <c r="X77" s="272">
        <v>332.3</v>
      </c>
      <c r="Y77" s="348" t="s">
        <v>56</v>
      </c>
      <c r="Z77" s="761" t="s">
        <v>361</v>
      </c>
      <c r="AA77" s="39" t="s">
        <v>362</v>
      </c>
      <c r="AB77" s="39" t="s">
        <v>363</v>
      </c>
      <c r="AC77" s="762" t="s">
        <v>364</v>
      </c>
    </row>
    <row r="78" spans="1:29" ht="27.75" customHeight="1">
      <c r="A78" s="129">
        <f t="shared" si="9"/>
        <v>74</v>
      </c>
      <c r="B78" s="39" t="s">
        <v>83</v>
      </c>
      <c r="C78" s="40">
        <v>25</v>
      </c>
      <c r="D78" s="41" t="str">
        <f t="shared" si="10"/>
        <v>Озимина д.25</v>
      </c>
      <c r="E78" s="291" t="s">
        <v>57</v>
      </c>
      <c r="F78" s="48">
        <v>247.3</v>
      </c>
      <c r="G78" s="48">
        <v>247.3</v>
      </c>
      <c r="H78" s="109">
        <f t="shared" si="11"/>
        <v>0</v>
      </c>
      <c r="I78" s="305">
        <v>1960</v>
      </c>
      <c r="J78" s="84"/>
      <c r="K78" s="84"/>
      <c r="L78" s="227">
        <v>9</v>
      </c>
      <c r="M78" s="32" t="s">
        <v>328</v>
      </c>
      <c r="N78" s="32" t="s">
        <v>355</v>
      </c>
      <c r="O78" s="227">
        <v>93.2</v>
      </c>
      <c r="P78" s="39" t="s">
        <v>354</v>
      </c>
      <c r="Q78" s="183"/>
      <c r="R78" s="30" t="s">
        <v>353</v>
      </c>
      <c r="S78" s="32" t="s">
        <v>342</v>
      </c>
      <c r="T78" s="32">
        <v>0.7</v>
      </c>
      <c r="U78" s="313">
        <v>120</v>
      </c>
      <c r="V78" s="322" t="s">
        <v>497</v>
      </c>
      <c r="W78" s="43" t="s">
        <v>493</v>
      </c>
      <c r="X78" s="272">
        <v>300</v>
      </c>
      <c r="Y78" s="348" t="s">
        <v>56</v>
      </c>
      <c r="Z78" s="761" t="s">
        <v>361</v>
      </c>
      <c r="AA78" s="39" t="s">
        <v>362</v>
      </c>
      <c r="AB78" s="39" t="s">
        <v>363</v>
      </c>
      <c r="AC78" s="762" t="s">
        <v>364</v>
      </c>
    </row>
    <row r="79" spans="1:29" ht="27.75" customHeight="1">
      <c r="A79" s="129">
        <f t="shared" si="9"/>
        <v>75</v>
      </c>
      <c r="B79" s="39" t="s">
        <v>83</v>
      </c>
      <c r="C79" s="40">
        <v>27</v>
      </c>
      <c r="D79" s="41" t="str">
        <f t="shared" si="10"/>
        <v>Озимина д.27</v>
      </c>
      <c r="E79" s="291" t="s">
        <v>57</v>
      </c>
      <c r="F79" s="48">
        <v>252.2</v>
      </c>
      <c r="G79" s="48">
        <v>252.2</v>
      </c>
      <c r="H79" s="109">
        <f t="shared" si="11"/>
        <v>0</v>
      </c>
      <c r="I79" s="305">
        <v>1959</v>
      </c>
      <c r="J79" s="84"/>
      <c r="K79" s="84"/>
      <c r="L79" s="227">
        <v>7</v>
      </c>
      <c r="M79" s="32" t="s">
        <v>328</v>
      </c>
      <c r="N79" s="32" t="s">
        <v>355</v>
      </c>
      <c r="O79" s="227">
        <v>93</v>
      </c>
      <c r="P79" s="39" t="s">
        <v>354</v>
      </c>
      <c r="Q79" s="183"/>
      <c r="R79" s="30" t="s">
        <v>353</v>
      </c>
      <c r="S79" s="32" t="s">
        <v>342</v>
      </c>
      <c r="T79" s="32">
        <v>0.7</v>
      </c>
      <c r="U79" s="313">
        <v>120</v>
      </c>
      <c r="V79" s="322" t="s">
        <v>497</v>
      </c>
      <c r="W79" s="43" t="s">
        <v>493</v>
      </c>
      <c r="X79" s="272">
        <v>470</v>
      </c>
      <c r="Y79" s="348" t="s">
        <v>56</v>
      </c>
      <c r="Z79" s="761" t="s">
        <v>361</v>
      </c>
      <c r="AA79" s="39" t="s">
        <v>362</v>
      </c>
      <c r="AB79" s="39" t="s">
        <v>363</v>
      </c>
      <c r="AC79" s="762" t="s">
        <v>364</v>
      </c>
    </row>
    <row r="80" spans="1:29" ht="27.75" customHeight="1">
      <c r="A80" s="129">
        <f t="shared" si="9"/>
        <v>76</v>
      </c>
      <c r="B80" s="39" t="s">
        <v>83</v>
      </c>
      <c r="C80" s="40">
        <v>29</v>
      </c>
      <c r="D80" s="41" t="str">
        <f t="shared" si="10"/>
        <v>Озимина д.29</v>
      </c>
      <c r="E80" s="291" t="s">
        <v>57</v>
      </c>
      <c r="F80" s="48">
        <v>371.6</v>
      </c>
      <c r="G80" s="48">
        <v>371.6</v>
      </c>
      <c r="H80" s="109">
        <f t="shared" si="11"/>
        <v>0</v>
      </c>
      <c r="I80" s="305" t="s">
        <v>56</v>
      </c>
      <c r="J80" s="84"/>
      <c r="K80" s="84"/>
      <c r="L80" s="227">
        <v>9</v>
      </c>
      <c r="M80" s="32" t="s">
        <v>328</v>
      </c>
      <c r="N80" s="32" t="s">
        <v>355</v>
      </c>
      <c r="O80" s="227">
        <v>93.1</v>
      </c>
      <c r="P80" s="39" t="s">
        <v>354</v>
      </c>
      <c r="Q80" s="183"/>
      <c r="R80" s="30" t="s">
        <v>353</v>
      </c>
      <c r="S80" s="32" t="s">
        <v>342</v>
      </c>
      <c r="T80" s="32">
        <v>0.7</v>
      </c>
      <c r="U80" s="313">
        <v>120</v>
      </c>
      <c r="V80" s="322" t="s">
        <v>436</v>
      </c>
      <c r="W80" s="43" t="s">
        <v>493</v>
      </c>
      <c r="X80" s="272">
        <v>270</v>
      </c>
      <c r="Y80" s="348" t="s">
        <v>56</v>
      </c>
      <c r="Z80" s="761" t="s">
        <v>361</v>
      </c>
      <c r="AA80" s="39" t="s">
        <v>362</v>
      </c>
      <c r="AB80" s="39" t="s">
        <v>363</v>
      </c>
      <c r="AC80" s="762" t="s">
        <v>364</v>
      </c>
    </row>
    <row r="81" spans="1:29" ht="27.75" customHeight="1">
      <c r="A81" s="129">
        <f t="shared" si="9"/>
        <v>77</v>
      </c>
      <c r="B81" s="39" t="s">
        <v>83</v>
      </c>
      <c r="C81" s="40">
        <v>30</v>
      </c>
      <c r="D81" s="41" t="str">
        <f t="shared" si="10"/>
        <v>Озимина д.30</v>
      </c>
      <c r="E81" s="291" t="s">
        <v>57</v>
      </c>
      <c r="F81" s="48">
        <v>747</v>
      </c>
      <c r="G81" s="48">
        <v>747</v>
      </c>
      <c r="H81" s="109">
        <f t="shared" si="11"/>
        <v>0</v>
      </c>
      <c r="I81" s="305">
        <v>1968</v>
      </c>
      <c r="J81" s="84"/>
      <c r="K81" s="84"/>
      <c r="L81" s="227">
        <v>11</v>
      </c>
      <c r="M81" s="32" t="s">
        <v>328</v>
      </c>
      <c r="N81" s="32" t="s">
        <v>355</v>
      </c>
      <c r="O81" s="227">
        <v>117.9</v>
      </c>
      <c r="P81" s="39" t="s">
        <v>354</v>
      </c>
      <c r="Q81" s="183"/>
      <c r="R81" s="30" t="s">
        <v>353</v>
      </c>
      <c r="S81" s="32" t="s">
        <v>342</v>
      </c>
      <c r="T81" s="32">
        <v>0.7</v>
      </c>
      <c r="U81" s="313">
        <v>151.6</v>
      </c>
      <c r="V81" s="322" t="s">
        <v>436</v>
      </c>
      <c r="W81" s="43" t="s">
        <v>493</v>
      </c>
      <c r="X81" s="272">
        <v>378</v>
      </c>
      <c r="Y81" s="348" t="s">
        <v>56</v>
      </c>
      <c r="Z81" s="761" t="s">
        <v>361</v>
      </c>
      <c r="AA81" s="39" t="s">
        <v>362</v>
      </c>
      <c r="AB81" s="39" t="s">
        <v>363</v>
      </c>
      <c r="AC81" s="762" t="s">
        <v>364</v>
      </c>
    </row>
    <row r="82" spans="1:29" ht="27.75" customHeight="1">
      <c r="A82" s="129">
        <f t="shared" si="9"/>
        <v>78</v>
      </c>
      <c r="B82" s="39" t="s">
        <v>83</v>
      </c>
      <c r="C82" s="40" t="s">
        <v>87</v>
      </c>
      <c r="D82" s="41" t="str">
        <f t="shared" si="10"/>
        <v>Озимина д.30а</v>
      </c>
      <c r="E82" s="291" t="s">
        <v>57</v>
      </c>
      <c r="F82" s="48">
        <v>458.1</v>
      </c>
      <c r="G82" s="48">
        <v>227.6</v>
      </c>
      <c r="H82" s="109">
        <f t="shared" si="11"/>
        <v>230.50000000000003</v>
      </c>
      <c r="I82" s="305">
        <v>1987</v>
      </c>
      <c r="J82" s="84"/>
      <c r="K82" s="84"/>
      <c r="L82" s="227">
        <v>8</v>
      </c>
      <c r="M82" s="32" t="s">
        <v>328</v>
      </c>
      <c r="N82" s="32" t="s">
        <v>355</v>
      </c>
      <c r="O82" s="227">
        <v>93</v>
      </c>
      <c r="P82" s="39" t="s">
        <v>354</v>
      </c>
      <c r="Q82" s="183"/>
      <c r="R82" s="30" t="s">
        <v>353</v>
      </c>
      <c r="S82" s="32" t="s">
        <v>342</v>
      </c>
      <c r="T82" s="32">
        <v>0.7</v>
      </c>
      <c r="U82" s="313">
        <v>119.5</v>
      </c>
      <c r="V82" s="322" t="s">
        <v>436</v>
      </c>
      <c r="W82" s="43" t="s">
        <v>493</v>
      </c>
      <c r="X82" s="272">
        <v>280</v>
      </c>
      <c r="Y82" s="348" t="s">
        <v>56</v>
      </c>
      <c r="Z82" s="761" t="s">
        <v>361</v>
      </c>
      <c r="AA82" s="39" t="s">
        <v>362</v>
      </c>
      <c r="AB82" s="39" t="s">
        <v>363</v>
      </c>
      <c r="AC82" s="762" t="s">
        <v>364</v>
      </c>
    </row>
    <row r="83" spans="1:29" ht="27.75" customHeight="1">
      <c r="A83" s="129">
        <f t="shared" si="9"/>
        <v>79</v>
      </c>
      <c r="B83" s="39" t="s">
        <v>83</v>
      </c>
      <c r="C83" s="40">
        <v>32</v>
      </c>
      <c r="D83" s="41" t="str">
        <f t="shared" si="10"/>
        <v>Озимина д.32</v>
      </c>
      <c r="E83" s="291" t="s">
        <v>57</v>
      </c>
      <c r="F83" s="48">
        <v>776.6</v>
      </c>
      <c r="G83" s="48">
        <v>776.6</v>
      </c>
      <c r="H83" s="109">
        <f t="shared" si="11"/>
        <v>0</v>
      </c>
      <c r="I83" s="305">
        <v>1970</v>
      </c>
      <c r="J83" s="84"/>
      <c r="K83" s="84"/>
      <c r="L83" s="227">
        <v>14</v>
      </c>
      <c r="M83" s="32" t="s">
        <v>328</v>
      </c>
      <c r="N83" s="32" t="s">
        <v>355</v>
      </c>
      <c r="O83" s="227">
        <v>119.4</v>
      </c>
      <c r="P83" s="39" t="s">
        <v>354</v>
      </c>
      <c r="Q83" s="183"/>
      <c r="R83" s="30" t="s">
        <v>353</v>
      </c>
      <c r="S83" s="32" t="s">
        <v>342</v>
      </c>
      <c r="T83" s="32">
        <v>0.7</v>
      </c>
      <c r="U83" s="313">
        <v>153.5</v>
      </c>
      <c r="V83" s="322" t="s">
        <v>436</v>
      </c>
      <c r="W83" s="43" t="s">
        <v>493</v>
      </c>
      <c r="X83" s="272">
        <v>381.5</v>
      </c>
      <c r="Y83" s="348" t="s">
        <v>56</v>
      </c>
      <c r="Z83" s="761" t="s">
        <v>361</v>
      </c>
      <c r="AA83" s="39" t="s">
        <v>362</v>
      </c>
      <c r="AB83" s="39" t="s">
        <v>363</v>
      </c>
      <c r="AC83" s="762" t="s">
        <v>364</v>
      </c>
    </row>
    <row r="84" spans="1:29" ht="27.75" customHeight="1">
      <c r="A84" s="129">
        <f t="shared" si="9"/>
        <v>80</v>
      </c>
      <c r="B84" s="39" t="s">
        <v>83</v>
      </c>
      <c r="C84" s="40">
        <v>34</v>
      </c>
      <c r="D84" s="41" t="str">
        <f t="shared" si="10"/>
        <v>Озимина д.34</v>
      </c>
      <c r="E84" s="291" t="s">
        <v>57</v>
      </c>
      <c r="F84" s="48">
        <v>570</v>
      </c>
      <c r="G84" s="48">
        <f>F84-H84</f>
        <v>204.5</v>
      </c>
      <c r="H84" s="109">
        <v>365.5</v>
      </c>
      <c r="I84" s="305">
        <v>1990</v>
      </c>
      <c r="J84" s="84"/>
      <c r="K84" s="84"/>
      <c r="L84" s="227">
        <v>9</v>
      </c>
      <c r="M84" s="32" t="s">
        <v>328</v>
      </c>
      <c r="N84" s="32" t="s">
        <v>355</v>
      </c>
      <c r="O84" s="227">
        <v>102.1</v>
      </c>
      <c r="P84" s="39" t="s">
        <v>354</v>
      </c>
      <c r="Q84" s="183"/>
      <c r="R84" s="30" t="s">
        <v>353</v>
      </c>
      <c r="S84" s="32" t="s">
        <v>342</v>
      </c>
      <c r="T84" s="32">
        <v>0.7</v>
      </c>
      <c r="U84" s="313">
        <v>131.3</v>
      </c>
      <c r="V84" s="322" t="s">
        <v>436</v>
      </c>
      <c r="W84" s="43" t="s">
        <v>493</v>
      </c>
      <c r="X84" s="272">
        <v>397</v>
      </c>
      <c r="Y84" s="348" t="s">
        <v>56</v>
      </c>
      <c r="Z84" s="761" t="s">
        <v>361</v>
      </c>
      <c r="AA84" s="39" t="s">
        <v>362</v>
      </c>
      <c r="AB84" s="39" t="s">
        <v>363</v>
      </c>
      <c r="AC84" s="762" t="s">
        <v>364</v>
      </c>
    </row>
    <row r="85" spans="1:29" ht="27.75" customHeight="1">
      <c r="A85" s="129">
        <f t="shared" si="9"/>
        <v>81</v>
      </c>
      <c r="B85" s="39" t="s">
        <v>83</v>
      </c>
      <c r="C85" s="40">
        <v>35</v>
      </c>
      <c r="D85" s="41" t="str">
        <f t="shared" si="10"/>
        <v>Озимина д.35</v>
      </c>
      <c r="E85" s="291" t="s">
        <v>57</v>
      </c>
      <c r="F85" s="48">
        <v>234.4</v>
      </c>
      <c r="G85" s="48">
        <v>234.4</v>
      </c>
      <c r="H85" s="109">
        <f aca="true" t="shared" si="12" ref="H85:H93">F85-G85</f>
        <v>0</v>
      </c>
      <c r="I85" s="305">
        <v>1960</v>
      </c>
      <c r="J85" s="84"/>
      <c r="K85" s="84"/>
      <c r="L85" s="227">
        <v>10</v>
      </c>
      <c r="M85" s="32" t="s">
        <v>328</v>
      </c>
      <c r="N85" s="32" t="s">
        <v>355</v>
      </c>
      <c r="O85" s="227">
        <v>92.7</v>
      </c>
      <c r="P85" s="39" t="s">
        <v>354</v>
      </c>
      <c r="Q85" s="183"/>
      <c r="R85" s="30" t="s">
        <v>353</v>
      </c>
      <c r="S85" s="32" t="s">
        <v>342</v>
      </c>
      <c r="T85" s="32">
        <v>0.7</v>
      </c>
      <c r="U85" s="313">
        <v>119.3</v>
      </c>
      <c r="V85" s="322" t="s">
        <v>436</v>
      </c>
      <c r="W85" s="43" t="s">
        <v>493</v>
      </c>
      <c r="X85" s="272">
        <v>299.2</v>
      </c>
      <c r="Y85" s="348">
        <v>2021</v>
      </c>
      <c r="Z85" s="761" t="s">
        <v>361</v>
      </c>
      <c r="AA85" s="39" t="s">
        <v>362</v>
      </c>
      <c r="AB85" s="39" t="s">
        <v>363</v>
      </c>
      <c r="AC85" s="762" t="s">
        <v>364</v>
      </c>
    </row>
    <row r="86" spans="1:29" ht="27.75" customHeight="1">
      <c r="A86" s="129">
        <f t="shared" si="9"/>
        <v>82</v>
      </c>
      <c r="B86" s="39" t="s">
        <v>83</v>
      </c>
      <c r="C86" s="40">
        <v>36</v>
      </c>
      <c r="D86" s="41" t="str">
        <f t="shared" si="10"/>
        <v>Озимина д.36</v>
      </c>
      <c r="E86" s="291" t="s">
        <v>57</v>
      </c>
      <c r="F86" s="48">
        <v>585</v>
      </c>
      <c r="G86" s="48">
        <v>585</v>
      </c>
      <c r="H86" s="109">
        <f t="shared" si="12"/>
        <v>0</v>
      </c>
      <c r="I86" s="305" t="s">
        <v>56</v>
      </c>
      <c r="J86" s="84"/>
      <c r="K86" s="84"/>
      <c r="L86" s="227">
        <v>9</v>
      </c>
      <c r="M86" s="32" t="s">
        <v>328</v>
      </c>
      <c r="N86" s="32" t="s">
        <v>355</v>
      </c>
      <c r="O86" s="227">
        <v>104.6</v>
      </c>
      <c r="P86" s="39" t="s">
        <v>354</v>
      </c>
      <c r="Q86" s="183"/>
      <c r="R86" s="30" t="s">
        <v>353</v>
      </c>
      <c r="S86" s="32" t="s">
        <v>342</v>
      </c>
      <c r="T86" s="32">
        <v>0.7</v>
      </c>
      <c r="U86" s="313">
        <v>138.4</v>
      </c>
      <c r="V86" s="322" t="s">
        <v>436</v>
      </c>
      <c r="W86" s="43" t="s">
        <v>493</v>
      </c>
      <c r="X86" s="272">
        <v>404</v>
      </c>
      <c r="Y86" s="348" t="s">
        <v>56</v>
      </c>
      <c r="Z86" s="761" t="s">
        <v>361</v>
      </c>
      <c r="AA86" s="39" t="s">
        <v>362</v>
      </c>
      <c r="AB86" s="39" t="s">
        <v>363</v>
      </c>
      <c r="AC86" s="762" t="s">
        <v>364</v>
      </c>
    </row>
    <row r="87" spans="1:29" ht="27.75" customHeight="1">
      <c r="A87" s="129">
        <f t="shared" si="9"/>
        <v>83</v>
      </c>
      <c r="B87" s="39" t="s">
        <v>83</v>
      </c>
      <c r="C87" s="40">
        <v>38</v>
      </c>
      <c r="D87" s="41" t="str">
        <f t="shared" si="10"/>
        <v>Озимина д.38</v>
      </c>
      <c r="E87" s="291" t="s">
        <v>57</v>
      </c>
      <c r="F87" s="48">
        <v>581</v>
      </c>
      <c r="G87" s="48">
        <v>581</v>
      </c>
      <c r="H87" s="109">
        <f t="shared" si="12"/>
        <v>0</v>
      </c>
      <c r="I87" s="305" t="s">
        <v>56</v>
      </c>
      <c r="J87" s="84"/>
      <c r="K87" s="84"/>
      <c r="L87" s="227">
        <v>9</v>
      </c>
      <c r="M87" s="32" t="s">
        <v>328</v>
      </c>
      <c r="N87" s="32" t="s">
        <v>355</v>
      </c>
      <c r="O87" s="227">
        <v>104.2</v>
      </c>
      <c r="P87" s="39" t="s">
        <v>354</v>
      </c>
      <c r="Q87" s="183"/>
      <c r="R87" s="30" t="s">
        <v>353</v>
      </c>
      <c r="S87" s="32" t="s">
        <v>342</v>
      </c>
      <c r="T87" s="32">
        <v>0.7</v>
      </c>
      <c r="U87" s="313">
        <v>138.2</v>
      </c>
      <c r="V87" s="322" t="s">
        <v>436</v>
      </c>
      <c r="W87" s="43" t="s">
        <v>493</v>
      </c>
      <c r="X87" s="272">
        <v>400</v>
      </c>
      <c r="Y87" s="348" t="s">
        <v>56</v>
      </c>
      <c r="Z87" s="761" t="s">
        <v>361</v>
      </c>
      <c r="AA87" s="39" t="s">
        <v>362</v>
      </c>
      <c r="AB87" s="39" t="s">
        <v>363</v>
      </c>
      <c r="AC87" s="762" t="s">
        <v>364</v>
      </c>
    </row>
    <row r="88" spans="1:29" ht="27.75" customHeight="1">
      <c r="A88" s="129">
        <f t="shared" si="9"/>
        <v>84</v>
      </c>
      <c r="B88" s="39" t="s">
        <v>83</v>
      </c>
      <c r="C88" s="40">
        <v>40</v>
      </c>
      <c r="D88" s="41" t="str">
        <f t="shared" si="10"/>
        <v>Озимина д.40</v>
      </c>
      <c r="E88" s="291" t="s">
        <v>57</v>
      </c>
      <c r="F88" s="48">
        <v>614.7</v>
      </c>
      <c r="G88" s="48">
        <v>614.7</v>
      </c>
      <c r="H88" s="109">
        <f t="shared" si="12"/>
        <v>0</v>
      </c>
      <c r="I88" s="305" t="s">
        <v>56</v>
      </c>
      <c r="J88" s="84"/>
      <c r="K88" s="84"/>
      <c r="L88" s="227" t="s">
        <v>56</v>
      </c>
      <c r="M88" s="43" t="s">
        <v>56</v>
      </c>
      <c r="N88" s="32" t="s">
        <v>355</v>
      </c>
      <c r="O88" s="227">
        <v>93.2</v>
      </c>
      <c r="P88" s="39" t="s">
        <v>354</v>
      </c>
      <c r="Q88" s="183"/>
      <c r="R88" s="30" t="s">
        <v>353</v>
      </c>
      <c r="S88" s="32" t="s">
        <v>342</v>
      </c>
      <c r="T88" s="32">
        <v>0.7</v>
      </c>
      <c r="U88" s="313">
        <v>120</v>
      </c>
      <c r="V88" s="322" t="s">
        <v>436</v>
      </c>
      <c r="W88" s="43" t="s">
        <v>493</v>
      </c>
      <c r="X88" s="272">
        <v>302.6</v>
      </c>
      <c r="Y88" s="321"/>
      <c r="Z88" s="761" t="s">
        <v>361</v>
      </c>
      <c r="AA88" s="39" t="s">
        <v>362</v>
      </c>
      <c r="AB88" s="39" t="s">
        <v>363</v>
      </c>
      <c r="AC88" s="762" t="s">
        <v>364</v>
      </c>
    </row>
    <row r="89" spans="1:29" s="53" customFormat="1" ht="27.75" customHeight="1">
      <c r="A89" s="129">
        <f t="shared" si="9"/>
        <v>85</v>
      </c>
      <c r="B89" s="39" t="s">
        <v>83</v>
      </c>
      <c r="C89" s="40">
        <v>42</v>
      </c>
      <c r="D89" s="41" t="str">
        <f t="shared" si="10"/>
        <v>Озимина д.42</v>
      </c>
      <c r="E89" s="291" t="s">
        <v>57</v>
      </c>
      <c r="F89" s="48">
        <v>743.8</v>
      </c>
      <c r="G89" s="48">
        <v>743.8</v>
      </c>
      <c r="H89" s="109">
        <f t="shared" si="12"/>
        <v>0</v>
      </c>
      <c r="I89" s="305" t="s">
        <v>56</v>
      </c>
      <c r="J89" s="84"/>
      <c r="K89" s="84"/>
      <c r="L89" s="227">
        <v>8</v>
      </c>
      <c r="M89" s="32" t="s">
        <v>328</v>
      </c>
      <c r="N89" s="32" t="s">
        <v>355</v>
      </c>
      <c r="O89" s="227">
        <v>131.2</v>
      </c>
      <c r="P89" s="39" t="s">
        <v>354</v>
      </c>
      <c r="Q89" s="183"/>
      <c r="R89" s="30" t="s">
        <v>353</v>
      </c>
      <c r="S89" s="32" t="s">
        <v>342</v>
      </c>
      <c r="T89" s="32">
        <v>0.7</v>
      </c>
      <c r="U89" s="313">
        <v>168.7</v>
      </c>
      <c r="V89" s="322" t="s">
        <v>436</v>
      </c>
      <c r="W89" s="43" t="s">
        <v>493</v>
      </c>
      <c r="X89" s="272">
        <v>460</v>
      </c>
      <c r="Y89" s="348" t="s">
        <v>56</v>
      </c>
      <c r="Z89" s="761" t="s">
        <v>361</v>
      </c>
      <c r="AA89" s="39" t="s">
        <v>362</v>
      </c>
      <c r="AB89" s="39" t="s">
        <v>363</v>
      </c>
      <c r="AC89" s="762" t="s">
        <v>364</v>
      </c>
    </row>
    <row r="90" spans="1:29" s="53" customFormat="1" ht="27.75" customHeight="1">
      <c r="A90" s="129">
        <f t="shared" si="9"/>
        <v>86</v>
      </c>
      <c r="B90" s="30" t="s">
        <v>83</v>
      </c>
      <c r="C90" s="40">
        <v>43</v>
      </c>
      <c r="D90" s="41" t="str">
        <f t="shared" si="10"/>
        <v>Озимина д.43</v>
      </c>
      <c r="E90" s="291" t="s">
        <v>57</v>
      </c>
      <c r="F90" s="48">
        <v>488.9</v>
      </c>
      <c r="G90" s="48">
        <v>488.9</v>
      </c>
      <c r="H90" s="109">
        <f t="shared" si="12"/>
        <v>0</v>
      </c>
      <c r="I90" s="305" t="s">
        <v>56</v>
      </c>
      <c r="J90" s="84"/>
      <c r="K90" s="84"/>
      <c r="L90" s="227">
        <v>12</v>
      </c>
      <c r="M90" s="32" t="s">
        <v>328</v>
      </c>
      <c r="N90" s="32" t="s">
        <v>355</v>
      </c>
      <c r="O90" s="227">
        <v>99.4</v>
      </c>
      <c r="P90" s="39" t="s">
        <v>354</v>
      </c>
      <c r="Q90" s="183"/>
      <c r="R90" s="30" t="s">
        <v>353</v>
      </c>
      <c r="S90" s="32" t="s">
        <v>342</v>
      </c>
      <c r="T90" s="32">
        <v>0.7</v>
      </c>
      <c r="U90" s="313">
        <v>127.8</v>
      </c>
      <c r="V90" s="322" t="s">
        <v>436</v>
      </c>
      <c r="W90" s="43" t="s">
        <v>493</v>
      </c>
      <c r="X90" s="272">
        <v>366.4</v>
      </c>
      <c r="Y90" s="348" t="s">
        <v>56</v>
      </c>
      <c r="Z90" s="761" t="s">
        <v>361</v>
      </c>
      <c r="AA90" s="39" t="s">
        <v>362</v>
      </c>
      <c r="AB90" s="39" t="s">
        <v>363</v>
      </c>
      <c r="AC90" s="762" t="s">
        <v>364</v>
      </c>
    </row>
    <row r="91" spans="1:29" s="53" customFormat="1" ht="27.75" customHeight="1">
      <c r="A91" s="129">
        <f t="shared" si="9"/>
        <v>87</v>
      </c>
      <c r="B91" s="30" t="s">
        <v>83</v>
      </c>
      <c r="C91" s="40" t="s">
        <v>88</v>
      </c>
      <c r="D91" s="41" t="s">
        <v>89</v>
      </c>
      <c r="E91" s="291" t="s">
        <v>57</v>
      </c>
      <c r="F91" s="48">
        <v>514.5</v>
      </c>
      <c r="G91" s="48">
        <v>44.6</v>
      </c>
      <c r="H91" s="109">
        <f t="shared" si="12"/>
        <v>469.9</v>
      </c>
      <c r="I91" s="305" t="s">
        <v>56</v>
      </c>
      <c r="J91" s="84"/>
      <c r="K91" s="84"/>
      <c r="L91" s="227"/>
      <c r="M91" s="43" t="s">
        <v>328</v>
      </c>
      <c r="N91" s="32" t="s">
        <v>355</v>
      </c>
      <c r="O91" s="227"/>
      <c r="P91" s="39" t="s">
        <v>354</v>
      </c>
      <c r="Q91" s="183"/>
      <c r="R91" s="30" t="s">
        <v>353</v>
      </c>
      <c r="S91" s="32" t="s">
        <v>342</v>
      </c>
      <c r="T91" s="32">
        <v>0.7</v>
      </c>
      <c r="U91" s="102">
        <v>112.4</v>
      </c>
      <c r="V91" s="322" t="s">
        <v>436</v>
      </c>
      <c r="W91" s="43" t="s">
        <v>493</v>
      </c>
      <c r="X91" s="272"/>
      <c r="Y91" s="348" t="s">
        <v>56</v>
      </c>
      <c r="Z91" s="761" t="s">
        <v>361</v>
      </c>
      <c r="AA91" s="39" t="s">
        <v>362</v>
      </c>
      <c r="AB91" s="39" t="s">
        <v>363</v>
      </c>
      <c r="AC91" s="762" t="s">
        <v>364</v>
      </c>
    </row>
    <row r="92" spans="1:29" s="53" customFormat="1" ht="27.75" customHeight="1">
      <c r="A92" s="129">
        <f t="shared" si="9"/>
        <v>88</v>
      </c>
      <c r="B92" s="30" t="s">
        <v>83</v>
      </c>
      <c r="C92" s="40">
        <v>45</v>
      </c>
      <c r="D92" s="41" t="str">
        <f aca="true" t="shared" si="13" ref="D92:D110">CONCATENATE(B92," д.",C92)</f>
        <v>Озимина д.45</v>
      </c>
      <c r="E92" s="291" t="s">
        <v>57</v>
      </c>
      <c r="F92" s="48">
        <v>751</v>
      </c>
      <c r="G92" s="48">
        <v>751</v>
      </c>
      <c r="H92" s="109">
        <f t="shared" si="12"/>
        <v>0</v>
      </c>
      <c r="I92" s="305" t="s">
        <v>56</v>
      </c>
      <c r="J92" s="84"/>
      <c r="K92" s="84"/>
      <c r="L92" s="227">
        <v>12</v>
      </c>
      <c r="M92" s="32" t="s">
        <v>328</v>
      </c>
      <c r="N92" s="32" t="s">
        <v>355</v>
      </c>
      <c r="O92" s="227">
        <v>122.9</v>
      </c>
      <c r="P92" s="39" t="s">
        <v>354</v>
      </c>
      <c r="Q92" s="183"/>
      <c r="R92" s="30" t="s">
        <v>353</v>
      </c>
      <c r="S92" s="32" t="s">
        <v>342</v>
      </c>
      <c r="T92" s="32">
        <v>0.7</v>
      </c>
      <c r="U92" s="313">
        <v>158</v>
      </c>
      <c r="V92" s="322" t="s">
        <v>436</v>
      </c>
      <c r="W92" s="43" t="s">
        <v>493</v>
      </c>
      <c r="X92" s="272">
        <v>421</v>
      </c>
      <c r="Y92" s="348" t="s">
        <v>56</v>
      </c>
      <c r="Z92" s="761" t="s">
        <v>361</v>
      </c>
      <c r="AA92" s="39" t="s">
        <v>362</v>
      </c>
      <c r="AB92" s="39" t="s">
        <v>363</v>
      </c>
      <c r="AC92" s="762" t="s">
        <v>364</v>
      </c>
    </row>
    <row r="93" spans="1:29" ht="27.75" customHeight="1">
      <c r="A93" s="129">
        <f t="shared" si="9"/>
        <v>89</v>
      </c>
      <c r="B93" s="30" t="s">
        <v>83</v>
      </c>
      <c r="C93" s="40">
        <v>47</v>
      </c>
      <c r="D93" s="41" t="str">
        <f t="shared" si="13"/>
        <v>Озимина д.47</v>
      </c>
      <c r="E93" s="291" t="s">
        <v>57</v>
      </c>
      <c r="F93" s="48">
        <v>474.6</v>
      </c>
      <c r="G93" s="48">
        <v>474.6</v>
      </c>
      <c r="H93" s="109">
        <f t="shared" si="12"/>
        <v>0</v>
      </c>
      <c r="I93" s="305" t="s">
        <v>56</v>
      </c>
      <c r="J93" s="84"/>
      <c r="K93" s="84"/>
      <c r="L93" s="227">
        <v>12</v>
      </c>
      <c r="M93" s="32" t="s">
        <v>328</v>
      </c>
      <c r="N93" s="32" t="s">
        <v>355</v>
      </c>
      <c r="O93" s="227">
        <v>189</v>
      </c>
      <c r="P93" s="39" t="s">
        <v>354</v>
      </c>
      <c r="Q93" s="183"/>
      <c r="R93" s="30" t="s">
        <v>353</v>
      </c>
      <c r="S93" s="32" t="s">
        <v>342</v>
      </c>
      <c r="T93" s="32">
        <v>0.7</v>
      </c>
      <c r="U93" s="313">
        <v>113.4</v>
      </c>
      <c r="V93" s="322" t="s">
        <v>436</v>
      </c>
      <c r="W93" s="43" t="s">
        <v>493</v>
      </c>
      <c r="X93" s="272">
        <v>493</v>
      </c>
      <c r="Y93" s="348" t="s">
        <v>56</v>
      </c>
      <c r="Z93" s="761" t="s">
        <v>361</v>
      </c>
      <c r="AA93" s="39" t="s">
        <v>362</v>
      </c>
      <c r="AB93" s="39" t="s">
        <v>363</v>
      </c>
      <c r="AC93" s="762" t="s">
        <v>364</v>
      </c>
    </row>
    <row r="94" spans="1:29" ht="27.75" customHeight="1">
      <c r="A94" s="129">
        <f t="shared" si="9"/>
        <v>90</v>
      </c>
      <c r="B94" s="30" t="s">
        <v>83</v>
      </c>
      <c r="C94" s="40">
        <v>49</v>
      </c>
      <c r="D94" s="41" t="str">
        <f t="shared" si="13"/>
        <v>Озимина д.49</v>
      </c>
      <c r="E94" s="291" t="s">
        <v>57</v>
      </c>
      <c r="F94" s="48">
        <v>937.5</v>
      </c>
      <c r="G94" s="48">
        <f>F94-H94</f>
        <v>807.3</v>
      </c>
      <c r="H94" s="109">
        <v>130.2</v>
      </c>
      <c r="I94" s="305" t="s">
        <v>56</v>
      </c>
      <c r="J94" s="84"/>
      <c r="K94" s="84"/>
      <c r="L94" s="227">
        <v>16</v>
      </c>
      <c r="M94" s="32" t="s">
        <v>328</v>
      </c>
      <c r="N94" s="32" t="s">
        <v>355</v>
      </c>
      <c r="O94" s="227">
        <v>154.6</v>
      </c>
      <c r="P94" s="39" t="s">
        <v>354</v>
      </c>
      <c r="Q94" s="183"/>
      <c r="R94" s="30" t="s">
        <v>353</v>
      </c>
      <c r="S94" s="32" t="s">
        <v>342</v>
      </c>
      <c r="T94" s="32">
        <v>0.7</v>
      </c>
      <c r="U94" s="313">
        <v>198.8</v>
      </c>
      <c r="V94" s="322" t="s">
        <v>436</v>
      </c>
      <c r="W94" s="43" t="s">
        <v>493</v>
      </c>
      <c r="X94" s="272">
        <v>514.3</v>
      </c>
      <c r="Y94" s="348" t="s">
        <v>56</v>
      </c>
      <c r="Z94" s="761" t="s">
        <v>361</v>
      </c>
      <c r="AA94" s="39" t="s">
        <v>362</v>
      </c>
      <c r="AB94" s="39" t="s">
        <v>363</v>
      </c>
      <c r="AC94" s="762" t="s">
        <v>364</v>
      </c>
    </row>
    <row r="95" spans="1:29" ht="27.75" customHeight="1">
      <c r="A95" s="129">
        <f t="shared" si="9"/>
        <v>91</v>
      </c>
      <c r="B95" s="30" t="s">
        <v>83</v>
      </c>
      <c r="C95" s="40">
        <v>51</v>
      </c>
      <c r="D95" s="41" t="str">
        <f t="shared" si="13"/>
        <v>Озимина д.51</v>
      </c>
      <c r="E95" s="291" t="s">
        <v>57</v>
      </c>
      <c r="F95" s="48">
        <v>713.9</v>
      </c>
      <c r="G95" s="48">
        <v>503.1</v>
      </c>
      <c r="H95" s="109">
        <f>F95-G95</f>
        <v>210.79999999999995</v>
      </c>
      <c r="I95" s="305" t="s">
        <v>56</v>
      </c>
      <c r="J95" s="84"/>
      <c r="K95" s="84"/>
      <c r="L95" s="227">
        <v>19</v>
      </c>
      <c r="M95" s="32" t="s">
        <v>328</v>
      </c>
      <c r="N95" s="32" t="s">
        <v>355</v>
      </c>
      <c r="O95" s="227">
        <v>120</v>
      </c>
      <c r="P95" s="39" t="s">
        <v>354</v>
      </c>
      <c r="Q95" s="183"/>
      <c r="R95" s="30" t="s">
        <v>353</v>
      </c>
      <c r="S95" s="32" t="s">
        <v>342</v>
      </c>
      <c r="T95" s="32">
        <v>0.7</v>
      </c>
      <c r="U95" s="313">
        <v>154</v>
      </c>
      <c r="V95" s="322" t="s">
        <v>436</v>
      </c>
      <c r="W95" s="43" t="s">
        <v>493</v>
      </c>
      <c r="X95" s="272">
        <v>384.4</v>
      </c>
      <c r="Y95" s="348" t="s">
        <v>56</v>
      </c>
      <c r="Z95" s="761" t="s">
        <v>361</v>
      </c>
      <c r="AA95" s="39" t="s">
        <v>362</v>
      </c>
      <c r="AB95" s="39" t="s">
        <v>363</v>
      </c>
      <c r="AC95" s="762" t="s">
        <v>364</v>
      </c>
    </row>
    <row r="96" spans="1:29" ht="27.75" customHeight="1">
      <c r="A96" s="129">
        <f t="shared" si="9"/>
        <v>92</v>
      </c>
      <c r="B96" s="30" t="s">
        <v>83</v>
      </c>
      <c r="C96" s="40">
        <v>53</v>
      </c>
      <c r="D96" s="41" t="str">
        <f t="shared" si="13"/>
        <v>Озимина д.53</v>
      </c>
      <c r="E96" s="291" t="s">
        <v>57</v>
      </c>
      <c r="F96" s="48">
        <v>698.8</v>
      </c>
      <c r="G96" s="48">
        <v>504.1</v>
      </c>
      <c r="H96" s="109">
        <v>195</v>
      </c>
      <c r="I96" s="305" t="s">
        <v>56</v>
      </c>
      <c r="J96" s="84"/>
      <c r="K96" s="84"/>
      <c r="L96" s="227">
        <v>17</v>
      </c>
      <c r="M96" s="32" t="s">
        <v>328</v>
      </c>
      <c r="N96" s="32" t="s">
        <v>355</v>
      </c>
      <c r="O96" s="227">
        <v>118.9</v>
      </c>
      <c r="P96" s="39" t="s">
        <v>354</v>
      </c>
      <c r="Q96" s="183"/>
      <c r="R96" s="30" t="s">
        <v>353</v>
      </c>
      <c r="S96" s="32" t="s">
        <v>342</v>
      </c>
      <c r="T96" s="32">
        <v>0.7</v>
      </c>
      <c r="U96" s="313">
        <v>152.9</v>
      </c>
      <c r="V96" s="322" t="s">
        <v>436</v>
      </c>
      <c r="W96" s="43" t="s">
        <v>493</v>
      </c>
      <c r="X96" s="272">
        <v>381.8</v>
      </c>
      <c r="Y96" s="348" t="s">
        <v>56</v>
      </c>
      <c r="Z96" s="761" t="s">
        <v>361</v>
      </c>
      <c r="AA96" s="39" t="s">
        <v>362</v>
      </c>
      <c r="AB96" s="39" t="s">
        <v>363</v>
      </c>
      <c r="AC96" s="762" t="s">
        <v>364</v>
      </c>
    </row>
    <row r="97" spans="1:29" ht="27.75" customHeight="1">
      <c r="A97" s="129">
        <f t="shared" si="9"/>
        <v>93</v>
      </c>
      <c r="B97" s="39" t="s">
        <v>83</v>
      </c>
      <c r="C97" s="40">
        <v>57</v>
      </c>
      <c r="D97" s="41" t="str">
        <f t="shared" si="13"/>
        <v>Озимина д.57</v>
      </c>
      <c r="E97" s="291" t="s">
        <v>57</v>
      </c>
      <c r="F97" s="48">
        <v>772.8</v>
      </c>
      <c r="G97" s="48">
        <v>772.8</v>
      </c>
      <c r="H97" s="109">
        <f aca="true" t="shared" si="14" ref="H97:H102">F97-G97</f>
        <v>0</v>
      </c>
      <c r="I97" s="305" t="s">
        <v>56</v>
      </c>
      <c r="J97" s="84"/>
      <c r="K97" s="84"/>
      <c r="L97" s="227">
        <v>9</v>
      </c>
      <c r="M97" s="32" t="s">
        <v>328</v>
      </c>
      <c r="N97" s="32" t="s">
        <v>355</v>
      </c>
      <c r="O97" s="227">
        <v>147.4</v>
      </c>
      <c r="P97" s="39" t="s">
        <v>354</v>
      </c>
      <c r="Q97" s="183"/>
      <c r="R97" s="30" t="s">
        <v>353</v>
      </c>
      <c r="S97" s="32" t="s">
        <v>342</v>
      </c>
      <c r="T97" s="32">
        <v>0.7</v>
      </c>
      <c r="U97" s="313">
        <v>189.5</v>
      </c>
      <c r="V97" s="322" t="s">
        <v>436</v>
      </c>
      <c r="W97" s="43" t="s">
        <v>493</v>
      </c>
      <c r="X97" s="272">
        <v>556.1</v>
      </c>
      <c r="Y97" s="348" t="s">
        <v>56</v>
      </c>
      <c r="Z97" s="761" t="s">
        <v>361</v>
      </c>
      <c r="AA97" s="39" t="s">
        <v>362</v>
      </c>
      <c r="AB97" s="39" t="s">
        <v>363</v>
      </c>
      <c r="AC97" s="762" t="s">
        <v>364</v>
      </c>
    </row>
    <row r="98" spans="1:29" ht="27.75" customHeight="1">
      <c r="A98" s="129">
        <f t="shared" si="9"/>
        <v>94</v>
      </c>
      <c r="B98" s="39" t="s">
        <v>83</v>
      </c>
      <c r="C98" s="40">
        <v>59</v>
      </c>
      <c r="D98" s="41" t="str">
        <f t="shared" si="13"/>
        <v>Озимина д.59</v>
      </c>
      <c r="E98" s="291" t="s">
        <v>57</v>
      </c>
      <c r="F98" s="48">
        <v>668.8</v>
      </c>
      <c r="G98" s="48">
        <v>668.8</v>
      </c>
      <c r="H98" s="109">
        <f t="shared" si="14"/>
        <v>0</v>
      </c>
      <c r="I98" s="305" t="s">
        <v>56</v>
      </c>
      <c r="J98" s="84"/>
      <c r="K98" s="84"/>
      <c r="L98" s="227">
        <v>16</v>
      </c>
      <c r="M98" s="32" t="s">
        <v>328</v>
      </c>
      <c r="N98" s="32" t="s">
        <v>355</v>
      </c>
      <c r="O98" s="227">
        <v>113</v>
      </c>
      <c r="P98" s="39" t="s">
        <v>354</v>
      </c>
      <c r="Q98" s="183"/>
      <c r="R98" s="30" t="s">
        <v>353</v>
      </c>
      <c r="S98" s="32" t="s">
        <v>342</v>
      </c>
      <c r="T98" s="32">
        <v>0.7</v>
      </c>
      <c r="U98" s="313">
        <v>145</v>
      </c>
      <c r="V98" s="322" t="s">
        <v>436</v>
      </c>
      <c r="W98" s="43" t="s">
        <v>493</v>
      </c>
      <c r="X98" s="272">
        <v>463.7</v>
      </c>
      <c r="Y98" s="348" t="s">
        <v>56</v>
      </c>
      <c r="Z98" s="761" t="s">
        <v>361</v>
      </c>
      <c r="AA98" s="39" t="s">
        <v>362</v>
      </c>
      <c r="AB98" s="39" t="s">
        <v>363</v>
      </c>
      <c r="AC98" s="762" t="s">
        <v>364</v>
      </c>
    </row>
    <row r="99" spans="1:29" ht="27.75" customHeight="1">
      <c r="A99" s="129">
        <f t="shared" si="9"/>
        <v>95</v>
      </c>
      <c r="B99" s="39" t="s">
        <v>83</v>
      </c>
      <c r="C99" s="40" t="s">
        <v>90</v>
      </c>
      <c r="D99" s="41" t="str">
        <f t="shared" si="13"/>
        <v>Озимина д.59а</v>
      </c>
      <c r="E99" s="291" t="s">
        <v>57</v>
      </c>
      <c r="F99" s="48">
        <v>648.5</v>
      </c>
      <c r="G99" s="48">
        <v>648.5</v>
      </c>
      <c r="H99" s="109">
        <f t="shared" si="14"/>
        <v>0</v>
      </c>
      <c r="I99" s="305" t="s">
        <v>56</v>
      </c>
      <c r="J99" s="84"/>
      <c r="K99" s="84"/>
      <c r="L99" s="227">
        <v>8</v>
      </c>
      <c r="M99" s="32" t="s">
        <v>328</v>
      </c>
      <c r="N99" s="32" t="s">
        <v>355</v>
      </c>
      <c r="O99" s="227">
        <v>103</v>
      </c>
      <c r="P99" s="39" t="s">
        <v>354</v>
      </c>
      <c r="Q99" s="183"/>
      <c r="R99" s="30" t="s">
        <v>353</v>
      </c>
      <c r="S99" s="32" t="s">
        <v>342</v>
      </c>
      <c r="T99" s="32">
        <v>0.7</v>
      </c>
      <c r="U99" s="616">
        <v>132.5</v>
      </c>
      <c r="V99" s="322" t="s">
        <v>436</v>
      </c>
      <c r="W99" s="43" t="s">
        <v>493</v>
      </c>
      <c r="X99" s="272">
        <v>395.5</v>
      </c>
      <c r="Y99" s="348" t="s">
        <v>56</v>
      </c>
      <c r="Z99" s="761" t="s">
        <v>361</v>
      </c>
      <c r="AA99" s="39" t="s">
        <v>362</v>
      </c>
      <c r="AB99" s="39" t="s">
        <v>363</v>
      </c>
      <c r="AC99" s="762" t="s">
        <v>364</v>
      </c>
    </row>
    <row r="100" spans="1:29" ht="27.75" customHeight="1">
      <c r="A100" s="129">
        <f t="shared" si="9"/>
        <v>96</v>
      </c>
      <c r="B100" s="39" t="s">
        <v>83</v>
      </c>
      <c r="C100" s="40">
        <v>7</v>
      </c>
      <c r="D100" s="41" t="str">
        <f t="shared" si="13"/>
        <v>Озимина д.7</v>
      </c>
      <c r="E100" s="292" t="s">
        <v>57</v>
      </c>
      <c r="F100" s="48">
        <v>1020.5</v>
      </c>
      <c r="G100" s="48">
        <v>1020.5</v>
      </c>
      <c r="H100" s="109">
        <f t="shared" si="14"/>
        <v>0</v>
      </c>
      <c r="I100" s="306" t="s">
        <v>56</v>
      </c>
      <c r="J100" s="84"/>
      <c r="K100" s="84"/>
      <c r="L100" s="227">
        <v>17</v>
      </c>
      <c r="M100" s="32" t="s">
        <v>328</v>
      </c>
      <c r="N100" s="32" t="s">
        <v>355</v>
      </c>
      <c r="O100" s="227">
        <v>154.5</v>
      </c>
      <c r="P100" s="39" t="s">
        <v>354</v>
      </c>
      <c r="Q100" s="183"/>
      <c r="R100" s="30" t="s">
        <v>353</v>
      </c>
      <c r="S100" s="32" t="s">
        <v>342</v>
      </c>
      <c r="T100" s="32">
        <v>0.7</v>
      </c>
      <c r="U100" s="313">
        <v>198.7</v>
      </c>
      <c r="V100" s="322" t="s">
        <v>436</v>
      </c>
      <c r="W100" s="43" t="s">
        <v>493</v>
      </c>
      <c r="X100" s="272">
        <v>565.8</v>
      </c>
      <c r="Y100" s="348" t="s">
        <v>56</v>
      </c>
      <c r="Z100" s="761" t="s">
        <v>361</v>
      </c>
      <c r="AA100" s="39" t="s">
        <v>362</v>
      </c>
      <c r="AB100" s="39" t="s">
        <v>363</v>
      </c>
      <c r="AC100" s="762" t="s">
        <v>364</v>
      </c>
    </row>
    <row r="101" spans="1:29" ht="27.75" customHeight="1">
      <c r="A101" s="129">
        <f t="shared" si="9"/>
        <v>97</v>
      </c>
      <c r="B101" s="39" t="s">
        <v>91</v>
      </c>
      <c r="C101" s="40">
        <v>1</v>
      </c>
      <c r="D101" s="41" t="str">
        <f t="shared" si="13"/>
        <v>Петра Еремеева д.1</v>
      </c>
      <c r="E101" s="292" t="s">
        <v>57</v>
      </c>
      <c r="F101" s="48">
        <v>1776.5</v>
      </c>
      <c r="G101" s="48">
        <v>1776.5</v>
      </c>
      <c r="H101" s="109">
        <f t="shared" si="14"/>
        <v>0</v>
      </c>
      <c r="I101" s="306" t="s">
        <v>56</v>
      </c>
      <c r="J101" s="84"/>
      <c r="K101" s="84"/>
      <c r="L101" s="227">
        <v>60</v>
      </c>
      <c r="M101" s="32" t="s">
        <v>328</v>
      </c>
      <c r="N101" s="32" t="s">
        <v>355</v>
      </c>
      <c r="O101" s="227">
        <v>520</v>
      </c>
      <c r="P101" s="39" t="s">
        <v>354</v>
      </c>
      <c r="Q101" s="183"/>
      <c r="R101" s="30" t="s">
        <v>353</v>
      </c>
      <c r="S101" s="32" t="s">
        <v>342</v>
      </c>
      <c r="T101" s="32">
        <v>0.7</v>
      </c>
      <c r="U101" s="313">
        <v>379</v>
      </c>
      <c r="V101" s="322" t="s">
        <v>436</v>
      </c>
      <c r="W101" s="43" t="s">
        <v>493</v>
      </c>
      <c r="X101" s="272">
        <v>1435</v>
      </c>
      <c r="Y101" s="348" t="s">
        <v>56</v>
      </c>
      <c r="Z101" s="761" t="s">
        <v>361</v>
      </c>
      <c r="AA101" s="39" t="s">
        <v>362</v>
      </c>
      <c r="AB101" s="39" t="s">
        <v>363</v>
      </c>
      <c r="AC101" s="762" t="s">
        <v>364</v>
      </c>
    </row>
    <row r="102" spans="1:29" s="56" customFormat="1" ht="27.75" customHeight="1">
      <c r="A102" s="129">
        <f t="shared" si="9"/>
        <v>98</v>
      </c>
      <c r="B102" s="54" t="s">
        <v>92</v>
      </c>
      <c r="C102" s="55" t="s">
        <v>93</v>
      </c>
      <c r="D102" s="47" t="str">
        <f t="shared" si="13"/>
        <v>Советская д.21а</v>
      </c>
      <c r="E102" s="292" t="s">
        <v>57</v>
      </c>
      <c r="F102" s="48">
        <v>416.5</v>
      </c>
      <c r="G102" s="48">
        <v>416.5</v>
      </c>
      <c r="H102" s="109">
        <f t="shared" si="14"/>
        <v>0</v>
      </c>
      <c r="I102" s="306" t="s">
        <v>56</v>
      </c>
      <c r="J102" s="193"/>
      <c r="K102" s="193"/>
      <c r="L102" s="227">
        <v>4</v>
      </c>
      <c r="M102" s="32" t="s">
        <v>328</v>
      </c>
      <c r="N102" s="32" t="s">
        <v>355</v>
      </c>
      <c r="O102" s="227">
        <v>65</v>
      </c>
      <c r="P102" s="39" t="s">
        <v>354</v>
      </c>
      <c r="Q102" s="183"/>
      <c r="R102" s="30" t="s">
        <v>353</v>
      </c>
      <c r="S102" s="32" t="s">
        <v>342</v>
      </c>
      <c r="T102" s="32">
        <v>0.7</v>
      </c>
      <c r="U102" s="313">
        <v>83.5</v>
      </c>
      <c r="V102" s="57" t="s">
        <v>436</v>
      </c>
      <c r="W102" s="43" t="s">
        <v>493</v>
      </c>
      <c r="X102" s="59"/>
      <c r="Y102" s="348" t="s">
        <v>56</v>
      </c>
      <c r="Z102" s="761" t="s">
        <v>361</v>
      </c>
      <c r="AA102" s="39" t="s">
        <v>362</v>
      </c>
      <c r="AB102" s="39" t="s">
        <v>363</v>
      </c>
      <c r="AC102" s="762" t="s">
        <v>364</v>
      </c>
    </row>
    <row r="103" spans="1:29" s="56" customFormat="1" ht="27.75" customHeight="1">
      <c r="A103" s="129">
        <f t="shared" si="9"/>
        <v>99</v>
      </c>
      <c r="B103" s="39" t="s">
        <v>92</v>
      </c>
      <c r="C103" s="40">
        <v>22</v>
      </c>
      <c r="D103" s="41" t="str">
        <f t="shared" si="13"/>
        <v>Советская д.22</v>
      </c>
      <c r="E103" s="292" t="s">
        <v>68</v>
      </c>
      <c r="F103" s="48" t="s">
        <v>56</v>
      </c>
      <c r="G103" s="48" t="s">
        <v>56</v>
      </c>
      <c r="H103" s="48" t="s">
        <v>56</v>
      </c>
      <c r="I103" s="306" t="s">
        <v>56</v>
      </c>
      <c r="J103" s="193"/>
      <c r="K103" s="193"/>
      <c r="L103" s="227">
        <v>4</v>
      </c>
      <c r="M103" s="32" t="s">
        <v>328</v>
      </c>
      <c r="N103" s="32" t="s">
        <v>355</v>
      </c>
      <c r="O103" s="227">
        <v>68.3</v>
      </c>
      <c r="P103" s="39" t="s">
        <v>354</v>
      </c>
      <c r="Q103" s="183"/>
      <c r="R103" s="30" t="s">
        <v>353</v>
      </c>
      <c r="S103" s="32" t="s">
        <v>342</v>
      </c>
      <c r="T103" s="32">
        <v>0.7</v>
      </c>
      <c r="U103" s="313">
        <v>87.8</v>
      </c>
      <c r="V103" s="57" t="s">
        <v>497</v>
      </c>
      <c r="W103" s="43" t="s">
        <v>493</v>
      </c>
      <c r="X103" s="59"/>
      <c r="Y103" s="348" t="s">
        <v>56</v>
      </c>
      <c r="Z103" s="761" t="s">
        <v>361</v>
      </c>
      <c r="AA103" s="39" t="s">
        <v>362</v>
      </c>
      <c r="AB103" s="39" t="s">
        <v>363</v>
      </c>
      <c r="AC103" s="762" t="s">
        <v>364</v>
      </c>
    </row>
    <row r="104" spans="1:29" s="56" customFormat="1" ht="27.75" customHeight="1">
      <c r="A104" s="129">
        <f t="shared" si="9"/>
        <v>100</v>
      </c>
      <c r="B104" s="54" t="s">
        <v>92</v>
      </c>
      <c r="C104" s="40">
        <v>24</v>
      </c>
      <c r="D104" s="47" t="str">
        <f t="shared" si="13"/>
        <v>Советская д.24</v>
      </c>
      <c r="E104" s="292" t="s">
        <v>57</v>
      </c>
      <c r="F104" s="48">
        <v>371</v>
      </c>
      <c r="G104" s="48">
        <v>371</v>
      </c>
      <c r="H104" s="109">
        <f>F104-G104</f>
        <v>0</v>
      </c>
      <c r="I104" s="306" t="s">
        <v>56</v>
      </c>
      <c r="J104" s="193"/>
      <c r="K104" s="193"/>
      <c r="L104" s="227">
        <v>6</v>
      </c>
      <c r="M104" s="32" t="s">
        <v>56</v>
      </c>
      <c r="N104" s="32" t="s">
        <v>355</v>
      </c>
      <c r="O104" s="227">
        <v>77</v>
      </c>
      <c r="P104" s="39" t="s">
        <v>354</v>
      </c>
      <c r="Q104" s="183"/>
      <c r="R104" s="30" t="s">
        <v>353</v>
      </c>
      <c r="S104" s="32" t="s">
        <v>342</v>
      </c>
      <c r="T104" s="32">
        <v>0.7</v>
      </c>
      <c r="U104" s="313">
        <v>97</v>
      </c>
      <c r="V104" s="57" t="s">
        <v>436</v>
      </c>
      <c r="W104" s="43" t="s">
        <v>493</v>
      </c>
      <c r="X104" s="59"/>
      <c r="Y104" s="323"/>
      <c r="Z104" s="761" t="s">
        <v>361</v>
      </c>
      <c r="AA104" s="39" t="s">
        <v>362</v>
      </c>
      <c r="AB104" s="39" t="s">
        <v>363</v>
      </c>
      <c r="AC104" s="762" t="s">
        <v>364</v>
      </c>
    </row>
    <row r="105" spans="1:29" s="56" customFormat="1" ht="27.75" customHeight="1">
      <c r="A105" s="129">
        <f t="shared" si="9"/>
        <v>101</v>
      </c>
      <c r="B105" s="54" t="s">
        <v>94</v>
      </c>
      <c r="C105" s="40">
        <v>1</v>
      </c>
      <c r="D105" s="47" t="str">
        <f t="shared" si="13"/>
        <v>Толстого д.1</v>
      </c>
      <c r="E105" s="292" t="s">
        <v>57</v>
      </c>
      <c r="F105" s="48">
        <v>671.8</v>
      </c>
      <c r="G105" s="48">
        <v>671.8</v>
      </c>
      <c r="H105" s="109">
        <f>F105-G105</f>
        <v>0</v>
      </c>
      <c r="I105" s="306">
        <v>1956</v>
      </c>
      <c r="J105" s="193"/>
      <c r="K105" s="193"/>
      <c r="L105" s="227">
        <v>12</v>
      </c>
      <c r="M105" s="32" t="s">
        <v>328</v>
      </c>
      <c r="N105" s="32" t="s">
        <v>355</v>
      </c>
      <c r="O105" s="227">
        <v>94</v>
      </c>
      <c r="P105" s="39" t="s">
        <v>354</v>
      </c>
      <c r="Q105" s="183"/>
      <c r="R105" s="30" t="s">
        <v>353</v>
      </c>
      <c r="S105" s="32" t="s">
        <v>342</v>
      </c>
      <c r="T105" s="32">
        <v>0.7</v>
      </c>
      <c r="U105" s="313">
        <v>120.4</v>
      </c>
      <c r="V105" s="57" t="s">
        <v>497</v>
      </c>
      <c r="W105" s="43" t="s">
        <v>493</v>
      </c>
      <c r="X105" s="59">
        <v>302.4</v>
      </c>
      <c r="Y105" s="348" t="s">
        <v>56</v>
      </c>
      <c r="Z105" s="761" t="s">
        <v>361</v>
      </c>
      <c r="AA105" s="39" t="s">
        <v>362</v>
      </c>
      <c r="AB105" s="39" t="s">
        <v>363</v>
      </c>
      <c r="AC105" s="762" t="s">
        <v>364</v>
      </c>
    </row>
    <row r="106" spans="1:29" s="56" customFormat="1" ht="27.75" customHeight="1">
      <c r="A106" s="129">
        <f t="shared" si="9"/>
        <v>102</v>
      </c>
      <c r="B106" s="114" t="s">
        <v>94</v>
      </c>
      <c r="C106" s="115">
        <v>17</v>
      </c>
      <c r="D106" s="116" t="str">
        <f t="shared" si="13"/>
        <v>Толстого д.17</v>
      </c>
      <c r="E106" s="292" t="s">
        <v>68</v>
      </c>
      <c r="F106" s="48" t="s">
        <v>56</v>
      </c>
      <c r="G106" s="48" t="s">
        <v>56</v>
      </c>
      <c r="H106" s="48" t="s">
        <v>56</v>
      </c>
      <c r="I106" s="306" t="s">
        <v>56</v>
      </c>
      <c r="J106" s="114"/>
      <c r="K106" s="114"/>
      <c r="L106" s="230" t="s">
        <v>56</v>
      </c>
      <c r="M106" s="115" t="s">
        <v>56</v>
      </c>
      <c r="N106" s="127" t="s">
        <v>355</v>
      </c>
      <c r="O106" s="230">
        <v>113</v>
      </c>
      <c r="P106" s="161" t="s">
        <v>354</v>
      </c>
      <c r="Q106" s="234"/>
      <c r="R106" s="270" t="s">
        <v>353</v>
      </c>
      <c r="S106" s="127" t="s">
        <v>342</v>
      </c>
      <c r="T106" s="127">
        <v>0.7</v>
      </c>
      <c r="U106" s="314">
        <v>145.3</v>
      </c>
      <c r="V106" s="324" t="s">
        <v>436</v>
      </c>
      <c r="W106" s="115" t="s">
        <v>493</v>
      </c>
      <c r="X106" s="273">
        <v>326.5</v>
      </c>
      <c r="Y106" s="325"/>
      <c r="Z106" s="763" t="s">
        <v>361</v>
      </c>
      <c r="AA106" s="161" t="s">
        <v>362</v>
      </c>
      <c r="AB106" s="161" t="s">
        <v>363</v>
      </c>
      <c r="AC106" s="764" t="s">
        <v>364</v>
      </c>
    </row>
    <row r="107" spans="1:29" s="56" customFormat="1" ht="27.75" customHeight="1">
      <c r="A107" s="129">
        <f t="shared" si="9"/>
        <v>103</v>
      </c>
      <c r="B107" s="61" t="s">
        <v>94</v>
      </c>
      <c r="C107" s="62">
        <v>3</v>
      </c>
      <c r="D107" s="63" t="str">
        <f t="shared" si="13"/>
        <v>Толстого д.3</v>
      </c>
      <c r="E107" s="520" t="s">
        <v>57</v>
      </c>
      <c r="F107" s="48">
        <v>600.1</v>
      </c>
      <c r="G107" s="48">
        <v>600.1</v>
      </c>
      <c r="H107" s="109">
        <f>F107-G107</f>
        <v>0</v>
      </c>
      <c r="I107" s="307">
        <v>2020</v>
      </c>
      <c r="J107" s="193"/>
      <c r="K107" s="193"/>
      <c r="L107" s="227">
        <v>19</v>
      </c>
      <c r="M107" s="32" t="s">
        <v>328</v>
      </c>
      <c r="N107" s="32" t="s">
        <v>355</v>
      </c>
      <c r="O107" s="227">
        <v>94.9</v>
      </c>
      <c r="P107" s="39" t="s">
        <v>354</v>
      </c>
      <c r="Q107" s="183"/>
      <c r="R107" s="30" t="s">
        <v>353</v>
      </c>
      <c r="S107" s="32" t="s">
        <v>342</v>
      </c>
      <c r="T107" s="32">
        <v>0.7</v>
      </c>
      <c r="U107" s="313">
        <v>122</v>
      </c>
      <c r="V107" s="57" t="s">
        <v>497</v>
      </c>
      <c r="W107" s="40" t="s">
        <v>493</v>
      </c>
      <c r="X107" s="59">
        <v>174.2</v>
      </c>
      <c r="Y107" s="348">
        <v>2020</v>
      </c>
      <c r="Z107" s="761" t="s">
        <v>361</v>
      </c>
      <c r="AA107" s="39" t="s">
        <v>362</v>
      </c>
      <c r="AB107" s="39" t="s">
        <v>363</v>
      </c>
      <c r="AC107" s="762" t="s">
        <v>364</v>
      </c>
    </row>
    <row r="108" spans="1:29" s="74" customFormat="1" ht="27.75" customHeight="1">
      <c r="A108" s="129">
        <f t="shared" si="9"/>
        <v>104</v>
      </c>
      <c r="B108" s="54" t="s">
        <v>94</v>
      </c>
      <c r="C108" s="40">
        <v>5</v>
      </c>
      <c r="D108" s="47" t="str">
        <f t="shared" si="13"/>
        <v>Толстого д.5</v>
      </c>
      <c r="E108" s="102" t="s">
        <v>57</v>
      </c>
      <c r="F108" s="48">
        <v>621.5</v>
      </c>
      <c r="G108" s="48">
        <v>260.6</v>
      </c>
      <c r="H108" s="109">
        <f>F108-G108</f>
        <v>360.9</v>
      </c>
      <c r="I108" s="306">
        <v>2020</v>
      </c>
      <c r="J108" s="193"/>
      <c r="K108" s="193"/>
      <c r="L108" s="227">
        <v>12</v>
      </c>
      <c r="M108" s="32" t="s">
        <v>328</v>
      </c>
      <c r="N108" s="32" t="s">
        <v>355</v>
      </c>
      <c r="O108" s="227">
        <v>107.4</v>
      </c>
      <c r="P108" s="39" t="s">
        <v>354</v>
      </c>
      <c r="Q108" s="183"/>
      <c r="R108" s="30" t="s">
        <v>353</v>
      </c>
      <c r="S108" s="32" t="s">
        <v>342</v>
      </c>
      <c r="T108" s="32">
        <v>0.7</v>
      </c>
      <c r="U108" s="313">
        <v>138</v>
      </c>
      <c r="V108" s="57" t="s">
        <v>497</v>
      </c>
      <c r="W108" s="40" t="s">
        <v>493</v>
      </c>
      <c r="X108" s="59">
        <v>245.6</v>
      </c>
      <c r="Y108" s="348">
        <v>2020</v>
      </c>
      <c r="Z108" s="761" t="s">
        <v>361</v>
      </c>
      <c r="AA108" s="39" t="s">
        <v>362</v>
      </c>
      <c r="AB108" s="39" t="s">
        <v>363</v>
      </c>
      <c r="AC108" s="762" t="s">
        <v>364</v>
      </c>
    </row>
    <row r="109" spans="1:29" s="74" customFormat="1" ht="27.75" customHeight="1">
      <c r="A109" s="129">
        <f t="shared" si="9"/>
        <v>105</v>
      </c>
      <c r="B109" s="114" t="s">
        <v>94</v>
      </c>
      <c r="C109" s="115">
        <v>8</v>
      </c>
      <c r="D109" s="116" t="str">
        <f t="shared" si="13"/>
        <v>Толстого д.8</v>
      </c>
      <c r="E109" s="102" t="s">
        <v>57</v>
      </c>
      <c r="F109" s="48">
        <v>733.5</v>
      </c>
      <c r="G109" s="48">
        <v>46.2</v>
      </c>
      <c r="H109" s="109">
        <f>F109-G109</f>
        <v>687.3</v>
      </c>
      <c r="I109" s="307" t="s">
        <v>56</v>
      </c>
      <c r="J109" s="518"/>
      <c r="K109" s="114"/>
      <c r="L109" s="230">
        <v>34</v>
      </c>
      <c r="M109" s="127" t="s">
        <v>328</v>
      </c>
      <c r="N109" s="127" t="s">
        <v>355</v>
      </c>
      <c r="O109" s="230">
        <v>314.6</v>
      </c>
      <c r="P109" s="161" t="s">
        <v>354</v>
      </c>
      <c r="Q109" s="234"/>
      <c r="R109" s="270" t="s">
        <v>353</v>
      </c>
      <c r="S109" s="127" t="s">
        <v>342</v>
      </c>
      <c r="T109" s="127">
        <v>0.7</v>
      </c>
      <c r="U109" s="314">
        <v>157.3</v>
      </c>
      <c r="V109" s="324" t="s">
        <v>436</v>
      </c>
      <c r="W109" s="115" t="s">
        <v>493</v>
      </c>
      <c r="X109" s="273">
        <v>564.2</v>
      </c>
      <c r="Y109" s="348" t="s">
        <v>56</v>
      </c>
      <c r="Z109" s="763" t="s">
        <v>361</v>
      </c>
      <c r="AA109" s="161" t="s">
        <v>362</v>
      </c>
      <c r="AB109" s="161" t="s">
        <v>363</v>
      </c>
      <c r="AC109" s="764" t="s">
        <v>364</v>
      </c>
    </row>
    <row r="110" spans="1:29" s="74" customFormat="1" ht="27.75" customHeight="1" thickBot="1">
      <c r="A110" s="129">
        <f t="shared" si="9"/>
        <v>106</v>
      </c>
      <c r="B110" s="114" t="s">
        <v>95</v>
      </c>
      <c r="C110" s="115">
        <v>30</v>
      </c>
      <c r="D110" s="116" t="str">
        <f t="shared" si="13"/>
        <v>Уфимская д.30</v>
      </c>
      <c r="E110" s="102" t="s">
        <v>57</v>
      </c>
      <c r="F110" s="48">
        <v>828.8</v>
      </c>
      <c r="G110" s="48">
        <v>828.8</v>
      </c>
      <c r="H110" s="109">
        <f>F110-G110</f>
        <v>0</v>
      </c>
      <c r="I110" s="42" t="s">
        <v>56</v>
      </c>
      <c r="J110" s="114"/>
      <c r="K110" s="114"/>
      <c r="L110" s="230">
        <v>24</v>
      </c>
      <c r="M110" s="127" t="s">
        <v>328</v>
      </c>
      <c r="N110" s="127" t="s">
        <v>355</v>
      </c>
      <c r="O110" s="230">
        <v>211</v>
      </c>
      <c r="P110" s="161" t="s">
        <v>354</v>
      </c>
      <c r="Q110" s="234"/>
      <c r="R110" s="270" t="s">
        <v>353</v>
      </c>
      <c r="S110" s="127" t="s">
        <v>342</v>
      </c>
      <c r="T110" s="127">
        <v>0.7</v>
      </c>
      <c r="U110" s="314">
        <v>134</v>
      </c>
      <c r="V110" s="326" t="s">
        <v>436</v>
      </c>
      <c r="W110" s="327" t="s">
        <v>493</v>
      </c>
      <c r="X110" s="328">
        <v>603</v>
      </c>
      <c r="Y110" s="348" t="s">
        <v>56</v>
      </c>
      <c r="Z110" s="767" t="s">
        <v>361</v>
      </c>
      <c r="AA110" s="768" t="s">
        <v>362</v>
      </c>
      <c r="AB110" s="768" t="s">
        <v>363</v>
      </c>
      <c r="AC110" s="769" t="s">
        <v>364</v>
      </c>
    </row>
    <row r="111" spans="1:29" s="71" customFormat="1" ht="27.75" customHeight="1" thickBot="1">
      <c r="A111" s="89"/>
      <c r="B111" s="91" t="s">
        <v>96</v>
      </c>
      <c r="C111" s="91"/>
      <c r="D111" s="92"/>
      <c r="E111" s="89"/>
      <c r="F111" s="91">
        <f>SUM(F5:F110)</f>
        <v>65511.600000000006</v>
      </c>
      <c r="G111" s="91">
        <f>SUM(G5:G110)</f>
        <v>55569.9</v>
      </c>
      <c r="H111" s="91">
        <f>SUM(H5:H110)</f>
        <v>9942</v>
      </c>
      <c r="I111" s="91">
        <f aca="true" t="shared" si="15" ref="I111:X111">SUM(I5:I110)</f>
        <v>105566</v>
      </c>
      <c r="J111" s="91">
        <f t="shared" si="15"/>
        <v>0</v>
      </c>
      <c r="K111" s="91">
        <f t="shared" si="15"/>
        <v>0</v>
      </c>
      <c r="L111" s="91">
        <f t="shared" si="15"/>
        <v>1231</v>
      </c>
      <c r="M111" s="91">
        <f t="shared" si="15"/>
        <v>0</v>
      </c>
      <c r="N111" s="91">
        <f t="shared" si="15"/>
        <v>0</v>
      </c>
      <c r="O111" s="91">
        <f t="shared" si="15"/>
        <v>14600.500000000002</v>
      </c>
      <c r="P111" s="91">
        <f t="shared" si="15"/>
        <v>0</v>
      </c>
      <c r="Q111" s="91">
        <f t="shared" si="15"/>
        <v>799.9900000000002</v>
      </c>
      <c r="R111" s="91">
        <f t="shared" si="15"/>
        <v>0</v>
      </c>
      <c r="S111" s="91">
        <f t="shared" si="15"/>
        <v>0</v>
      </c>
      <c r="T111" s="91">
        <f t="shared" si="15"/>
        <v>74.70000000000014</v>
      </c>
      <c r="U111" s="91">
        <f t="shared" si="15"/>
        <v>15013.499999999996</v>
      </c>
      <c r="V111" s="95">
        <f t="shared" si="15"/>
        <v>0</v>
      </c>
      <c r="W111" s="95">
        <f t="shared" si="15"/>
        <v>0</v>
      </c>
      <c r="X111" s="95">
        <f t="shared" si="15"/>
        <v>43338.09999999999</v>
      </c>
      <c r="Y111" s="315"/>
      <c r="Z111" s="757"/>
      <c r="AA111" s="757"/>
      <c r="AB111" s="757"/>
      <c r="AC111" s="757"/>
    </row>
    <row r="112" spans="1:24" s="73" customFormat="1" ht="27.75" customHeight="1">
      <c r="A112" s="72"/>
      <c r="V112" s="78"/>
      <c r="W112" s="78"/>
      <c r="X112" s="78"/>
    </row>
    <row r="113" spans="1:24" s="73" customFormat="1" ht="27.75" customHeight="1">
      <c r="A113" s="75" t="s">
        <v>97</v>
      </c>
      <c r="D113" s="79" t="s">
        <v>98</v>
      </c>
      <c r="E113" s="79"/>
      <c r="F113" s="79"/>
      <c r="G113" s="79"/>
      <c r="H113" s="79"/>
      <c r="I113" s="79"/>
      <c r="V113" s="78"/>
      <c r="W113" s="78"/>
      <c r="X113" s="78"/>
    </row>
    <row r="114" spans="1:24" s="73" customFormat="1" ht="27.75" customHeight="1">
      <c r="A114" s="75"/>
      <c r="E114" s="75"/>
      <c r="F114" s="75"/>
      <c r="G114" s="75"/>
      <c r="H114" s="75"/>
      <c r="I114" s="75"/>
      <c r="V114" s="78"/>
      <c r="W114" s="78"/>
      <c r="X114" s="78"/>
    </row>
    <row r="115" spans="1:24" s="73" customFormat="1" ht="27.75" customHeight="1">
      <c r="A115" s="75" t="s">
        <v>100</v>
      </c>
      <c r="D115" s="79" t="s">
        <v>98</v>
      </c>
      <c r="E115" s="79"/>
      <c r="F115" s="79"/>
      <c r="G115" s="79"/>
      <c r="H115" s="79"/>
      <c r="I115" s="79"/>
      <c r="V115" s="78"/>
      <c r="W115" s="78"/>
      <c r="X115" s="78"/>
    </row>
    <row r="116" spans="1:24" s="73" customFormat="1" ht="27.75" customHeight="1">
      <c r="A116" s="72"/>
      <c r="V116" s="78"/>
      <c r="W116" s="78"/>
      <c r="X116" s="78"/>
    </row>
    <row r="117" spans="1:24" s="73" customFormat="1" ht="27.75" customHeight="1">
      <c r="A117" s="72"/>
      <c r="V117" s="78"/>
      <c r="W117" s="78"/>
      <c r="X117" s="78"/>
    </row>
    <row r="118" spans="1:24" s="73" customFormat="1" ht="27.75" customHeight="1">
      <c r="A118" s="72"/>
      <c r="V118" s="78"/>
      <c r="W118" s="78"/>
      <c r="X118" s="78"/>
    </row>
    <row r="119" spans="1:24" s="73" customFormat="1" ht="27.75" customHeight="1">
      <c r="A119" s="81"/>
      <c r="V119" s="78"/>
      <c r="W119" s="78"/>
      <c r="X119" s="78"/>
    </row>
    <row r="120" spans="2:24" s="73" customFormat="1" ht="27.75" customHeight="1">
      <c r="B120" s="81"/>
      <c r="V120" s="78"/>
      <c r="W120" s="78"/>
      <c r="X120" s="78"/>
    </row>
    <row r="121" spans="22:24" s="73" customFormat="1" ht="27.75" customHeight="1">
      <c r="V121" s="78"/>
      <c r="W121" s="78"/>
      <c r="X121" s="78"/>
    </row>
    <row r="122" spans="1:24" s="73" customFormat="1" ht="27.75" customHeight="1">
      <c r="A122" s="72"/>
      <c r="V122" s="78"/>
      <c r="W122" s="78"/>
      <c r="X122" s="78"/>
    </row>
    <row r="123" spans="1:24" s="73" customFormat="1" ht="27.75" customHeight="1">
      <c r="A123" s="72"/>
      <c r="V123" s="78"/>
      <c r="W123" s="78"/>
      <c r="X123" s="78"/>
    </row>
    <row r="124" spans="1:24" s="73" customFormat="1" ht="27.75" customHeight="1">
      <c r="A124" s="72"/>
      <c r="V124" s="78"/>
      <c r="W124" s="78"/>
      <c r="X124" s="78"/>
    </row>
    <row r="125" spans="1:24" s="73" customFormat="1" ht="27.75" customHeight="1">
      <c r="A125" s="72"/>
      <c r="V125" s="78"/>
      <c r="W125" s="78"/>
      <c r="X125" s="78"/>
    </row>
    <row r="126" spans="1:24" s="73" customFormat="1" ht="27.75" customHeight="1">
      <c r="A126" s="72"/>
      <c r="V126" s="78"/>
      <c r="W126" s="78"/>
      <c r="X126" s="78"/>
    </row>
    <row r="127" spans="1:24" s="73" customFormat="1" ht="27.75" customHeight="1">
      <c r="A127" s="72"/>
      <c r="V127" s="78"/>
      <c r="W127" s="78"/>
      <c r="X127" s="78"/>
    </row>
    <row r="128" spans="1:24" s="73" customFormat="1" ht="27.75" customHeight="1">
      <c r="A128" s="72"/>
      <c r="V128" s="78"/>
      <c r="W128" s="78"/>
      <c r="X128" s="78"/>
    </row>
    <row r="129" spans="1:24" s="73" customFormat="1" ht="27.75" customHeight="1">
      <c r="A129" s="72"/>
      <c r="V129" s="78"/>
      <c r="W129" s="78"/>
      <c r="X129" s="78"/>
    </row>
    <row r="130" spans="1:24" s="73" customFormat="1" ht="27.75" customHeight="1">
      <c r="A130" s="72"/>
      <c r="V130" s="78"/>
      <c r="W130" s="78"/>
      <c r="X130" s="78"/>
    </row>
    <row r="131" spans="1:24" s="73" customFormat="1" ht="27.75" customHeight="1">
      <c r="A131" s="72"/>
      <c r="V131" s="78"/>
      <c r="W131" s="78"/>
      <c r="X131" s="78"/>
    </row>
    <row r="132" spans="1:24" s="73" customFormat="1" ht="27.75" customHeight="1">
      <c r="A132" s="72"/>
      <c r="V132" s="78"/>
      <c r="W132" s="78"/>
      <c r="X132" s="78"/>
    </row>
    <row r="133" spans="1:24" s="73" customFormat="1" ht="27.75" customHeight="1">
      <c r="A133" s="72"/>
      <c r="V133" s="78"/>
      <c r="W133" s="78"/>
      <c r="X133" s="78"/>
    </row>
    <row r="134" spans="1:24" s="73" customFormat="1" ht="27.75" customHeight="1">
      <c r="A134" s="72"/>
      <c r="V134" s="78"/>
      <c r="W134" s="78"/>
      <c r="X134" s="78"/>
    </row>
    <row r="135" spans="1:24" s="73" customFormat="1" ht="27.75" customHeight="1">
      <c r="A135" s="72"/>
      <c r="V135" s="78"/>
      <c r="W135" s="78"/>
      <c r="X135" s="78"/>
    </row>
    <row r="136" spans="1:24" s="73" customFormat="1" ht="27.75" customHeight="1">
      <c r="A136" s="72"/>
      <c r="V136" s="78"/>
      <c r="W136" s="78"/>
      <c r="X136" s="78"/>
    </row>
    <row r="137" spans="1:24" s="73" customFormat="1" ht="27.75" customHeight="1">
      <c r="A137" s="72"/>
      <c r="V137" s="78"/>
      <c r="W137" s="78"/>
      <c r="X137" s="78"/>
    </row>
    <row r="138" spans="1:24" s="73" customFormat="1" ht="27.75" customHeight="1">
      <c r="A138" s="72"/>
      <c r="V138" s="78"/>
      <c r="W138" s="78"/>
      <c r="X138" s="78"/>
    </row>
    <row r="139" spans="1:24" s="73" customFormat="1" ht="27.75" customHeight="1">
      <c r="A139" s="72"/>
      <c r="V139" s="78"/>
      <c r="W139" s="78"/>
      <c r="X139" s="78"/>
    </row>
    <row r="140" spans="1:24" s="73" customFormat="1" ht="27.75" customHeight="1">
      <c r="A140" s="72"/>
      <c r="V140" s="78"/>
      <c r="W140" s="78"/>
      <c r="X140" s="78"/>
    </row>
    <row r="141" spans="1:24" s="73" customFormat="1" ht="27.75" customHeight="1">
      <c r="A141" s="72"/>
      <c r="V141" s="78"/>
      <c r="W141" s="78"/>
      <c r="X141" s="78"/>
    </row>
    <row r="142" spans="1:24" s="73" customFormat="1" ht="27.75" customHeight="1">
      <c r="A142" s="72"/>
      <c r="V142" s="78"/>
      <c r="W142" s="78"/>
      <c r="X142" s="78"/>
    </row>
    <row r="143" spans="1:24" s="73" customFormat="1" ht="27.75" customHeight="1">
      <c r="A143" s="72"/>
      <c r="V143" s="78"/>
      <c r="W143" s="78"/>
      <c r="X143" s="78"/>
    </row>
    <row r="144" spans="1:24" s="73" customFormat="1" ht="27.75" customHeight="1">
      <c r="A144" s="72"/>
      <c r="V144" s="78"/>
      <c r="W144" s="78"/>
      <c r="X144" s="78"/>
    </row>
    <row r="145" spans="1:24" s="73" customFormat="1" ht="27.75" customHeight="1">
      <c r="A145" s="72"/>
      <c r="V145" s="78"/>
      <c r="W145" s="78"/>
      <c r="X145" s="78"/>
    </row>
    <row r="146" spans="1:9" ht="27.75" customHeight="1">
      <c r="A146" s="53"/>
      <c r="B146" s="73"/>
      <c r="C146" s="73"/>
      <c r="D146" s="73"/>
      <c r="E146" s="73"/>
      <c r="F146" s="73"/>
      <c r="G146" s="73"/>
      <c r="H146" s="73"/>
      <c r="I146" s="73"/>
    </row>
    <row r="147" spans="1:4" ht="27.75" customHeight="1">
      <c r="A147" s="53"/>
      <c r="D147" s="73"/>
    </row>
    <row r="148" spans="1:4" ht="27.75" customHeight="1">
      <c r="A148" s="53"/>
      <c r="D148" s="73"/>
    </row>
    <row r="149" ht="27.75" customHeight="1">
      <c r="A149" s="53"/>
    </row>
    <row r="150" ht="27.75" customHeight="1">
      <c r="A150" s="53"/>
    </row>
    <row r="151" ht="27.75" customHeight="1">
      <c r="A151" s="53"/>
    </row>
    <row r="152" ht="27.75" customHeight="1">
      <c r="A152" s="53"/>
    </row>
    <row r="153" ht="27.75" customHeight="1">
      <c r="A153" s="53"/>
    </row>
    <row r="154" ht="27.75" customHeight="1">
      <c r="A154" s="53"/>
    </row>
    <row r="155" ht="27.75" customHeight="1">
      <c r="A155" s="53"/>
    </row>
    <row r="156" ht="27.75" customHeight="1">
      <c r="A156" s="53"/>
    </row>
    <row r="157" ht="27.75" customHeight="1">
      <c r="A157" s="53"/>
    </row>
    <row r="158" ht="27.75" customHeight="1">
      <c r="A158" s="53"/>
    </row>
    <row r="159" ht="27.75" customHeight="1">
      <c r="A159" s="53"/>
    </row>
    <row r="160" ht="27.75" customHeight="1">
      <c r="A160" s="53"/>
    </row>
    <row r="161" ht="27.75" customHeight="1">
      <c r="A161" s="53"/>
    </row>
    <row r="162" ht="27.75" customHeight="1">
      <c r="A162" s="53"/>
    </row>
    <row r="163" ht="27.75" customHeight="1">
      <c r="A163" s="53"/>
    </row>
    <row r="164" ht="27.75" customHeight="1">
      <c r="A164" s="53"/>
    </row>
    <row r="165" ht="27.75" customHeight="1">
      <c r="A165" s="53"/>
    </row>
    <row r="166" ht="27.75" customHeight="1">
      <c r="A166" s="53"/>
    </row>
    <row r="167" ht="27.75" customHeight="1">
      <c r="A167" s="53"/>
    </row>
    <row r="168" ht="27.75" customHeight="1">
      <c r="A168" s="53"/>
    </row>
    <row r="169" ht="27.75" customHeight="1">
      <c r="A169" s="53"/>
    </row>
    <row r="170" ht="27.75" customHeight="1">
      <c r="A170" s="53"/>
    </row>
    <row r="171" ht="27.75" customHeight="1">
      <c r="A171" s="53"/>
    </row>
    <row r="172" ht="27.75" customHeight="1">
      <c r="A172" s="53"/>
    </row>
    <row r="173" ht="27.75" customHeight="1">
      <c r="A173" s="53"/>
    </row>
    <row r="174" ht="27.75" customHeight="1">
      <c r="A174" s="53"/>
    </row>
    <row r="175" ht="27.75" customHeight="1">
      <c r="A175" s="53"/>
    </row>
    <row r="176" ht="27.75" customHeight="1">
      <c r="A176" s="53"/>
    </row>
    <row r="177" ht="27.75" customHeight="1">
      <c r="A177" s="53"/>
    </row>
    <row r="178" ht="27.75" customHeight="1">
      <c r="A178" s="53"/>
    </row>
    <row r="179" ht="27.75" customHeight="1">
      <c r="A179" s="53"/>
    </row>
    <row r="180" ht="27.75" customHeight="1">
      <c r="A180" s="53"/>
    </row>
    <row r="181" ht="27.75" customHeight="1">
      <c r="A181" s="53"/>
    </row>
    <row r="182" ht="27.75" customHeight="1">
      <c r="A182" s="53"/>
    </row>
    <row r="183" ht="27.75" customHeight="1">
      <c r="A183" s="53"/>
    </row>
    <row r="184" ht="27.75" customHeight="1">
      <c r="A184" s="53"/>
    </row>
    <row r="185" ht="27.75" customHeight="1">
      <c r="A185" s="53"/>
    </row>
    <row r="186" ht="27.75" customHeight="1">
      <c r="A186" s="53"/>
    </row>
    <row r="187" ht="27.75" customHeight="1">
      <c r="A187" s="53"/>
    </row>
    <row r="188" ht="27.75" customHeight="1">
      <c r="A188" s="53"/>
    </row>
    <row r="189" ht="27.75" customHeight="1">
      <c r="A189" s="53"/>
    </row>
    <row r="190" ht="27.75" customHeight="1">
      <c r="A190" s="53"/>
    </row>
    <row r="191" ht="27.75" customHeight="1">
      <c r="A191" s="53"/>
    </row>
    <row r="192" ht="27.75" customHeight="1">
      <c r="A192" s="53"/>
    </row>
    <row r="193" ht="27.75" customHeight="1">
      <c r="A193" s="53"/>
    </row>
    <row r="194" ht="27.75" customHeight="1">
      <c r="A194" s="53"/>
    </row>
    <row r="195" ht="27.75" customHeight="1">
      <c r="A195" s="53"/>
    </row>
    <row r="196" ht="27.75" customHeight="1">
      <c r="A196" s="53"/>
    </row>
    <row r="197" ht="27.75" customHeight="1">
      <c r="A197" s="53"/>
    </row>
    <row r="198" ht="27.75" customHeight="1">
      <c r="A198" s="53"/>
    </row>
    <row r="199" ht="27.75" customHeight="1">
      <c r="A199" s="53"/>
    </row>
    <row r="200" ht="27.75" customHeight="1">
      <c r="A200" s="53"/>
    </row>
    <row r="201" ht="27.75" customHeight="1">
      <c r="A201" s="53"/>
    </row>
    <row r="202" ht="27.75" customHeight="1">
      <c r="A202" s="53"/>
    </row>
    <row r="203" ht="27.75" customHeight="1">
      <c r="A203" s="53"/>
    </row>
    <row r="204" ht="27.75" customHeight="1">
      <c r="A204" s="53"/>
    </row>
    <row r="205" ht="27.75" customHeight="1">
      <c r="A205" s="53"/>
    </row>
    <row r="206" ht="27.75" customHeight="1">
      <c r="A206" s="53"/>
    </row>
    <row r="207" ht="27.75" customHeight="1">
      <c r="A207" s="53"/>
    </row>
    <row r="208" ht="27.75" customHeight="1">
      <c r="A208" s="53"/>
    </row>
    <row r="209" ht="27.75" customHeight="1">
      <c r="A209" s="53"/>
    </row>
    <row r="210" ht="27.75" customHeight="1">
      <c r="A210" s="53"/>
    </row>
    <row r="211" ht="27.75" customHeight="1">
      <c r="A211" s="53"/>
    </row>
    <row r="212" ht="27.75" customHeight="1">
      <c r="A212" s="53"/>
    </row>
    <row r="213" ht="27.75" customHeight="1">
      <c r="A213" s="53"/>
    </row>
    <row r="214" ht="27.75" customHeight="1">
      <c r="A214" s="53"/>
    </row>
    <row r="215" ht="27.75" customHeight="1">
      <c r="A215" s="53"/>
    </row>
    <row r="216" ht="27.75" customHeight="1">
      <c r="A216" s="53"/>
    </row>
    <row r="217" ht="27.75" customHeight="1">
      <c r="A217" s="53"/>
    </row>
    <row r="218" ht="27.75" customHeight="1">
      <c r="A218" s="53"/>
    </row>
    <row r="219" ht="27.75" customHeight="1">
      <c r="A219" s="53"/>
    </row>
    <row r="220" ht="27.75" customHeight="1">
      <c r="A220" s="53"/>
    </row>
    <row r="221" ht="27.75" customHeight="1">
      <c r="A221" s="53"/>
    </row>
    <row r="222" ht="27.75" customHeight="1">
      <c r="A222" s="53"/>
    </row>
    <row r="223" ht="27.75" customHeight="1">
      <c r="A223" s="53"/>
    </row>
    <row r="224" ht="27.75" customHeight="1">
      <c r="A224" s="53"/>
    </row>
    <row r="225" ht="27.75" customHeight="1">
      <c r="A225" s="53"/>
    </row>
    <row r="226" ht="27.75" customHeight="1">
      <c r="A226" s="53"/>
    </row>
    <row r="227" ht="27.75" customHeight="1">
      <c r="A227" s="53"/>
    </row>
    <row r="228" ht="27.75" customHeight="1">
      <c r="A228" s="53"/>
    </row>
    <row r="229" ht="27.75" customHeight="1">
      <c r="A229" s="53"/>
    </row>
    <row r="230" ht="27.75" customHeight="1">
      <c r="A230" s="53"/>
    </row>
    <row r="231" ht="27.75" customHeight="1">
      <c r="A231" s="53"/>
    </row>
    <row r="232" ht="27.75" customHeight="1">
      <c r="A232" s="53"/>
    </row>
    <row r="233" ht="27.75" customHeight="1">
      <c r="A233" s="53"/>
    </row>
    <row r="234" ht="27.75" customHeight="1">
      <c r="A234" s="53"/>
    </row>
    <row r="235" ht="27.75" customHeight="1">
      <c r="A235" s="53"/>
    </row>
    <row r="236" ht="27.75" customHeight="1">
      <c r="A236" s="53"/>
    </row>
    <row r="237" ht="27.75" customHeight="1">
      <c r="A237" s="53"/>
    </row>
    <row r="238" ht="27.75" customHeight="1">
      <c r="A238" s="53"/>
    </row>
    <row r="239" ht="27.75" customHeight="1">
      <c r="A239" s="53"/>
    </row>
    <row r="240" ht="27.75" customHeight="1">
      <c r="A240" s="53"/>
    </row>
    <row r="241" ht="27.75" customHeight="1">
      <c r="A241" s="53"/>
    </row>
    <row r="242" ht="27.75" customHeight="1">
      <c r="A242" s="53"/>
    </row>
    <row r="243" ht="27.75" customHeight="1">
      <c r="A243" s="53"/>
    </row>
    <row r="244" ht="27.75" customHeight="1">
      <c r="A244" s="53"/>
    </row>
    <row r="245" ht="27.75" customHeight="1">
      <c r="A245" s="53"/>
    </row>
    <row r="246" ht="27.75" customHeight="1">
      <c r="A246" s="53"/>
    </row>
    <row r="247" ht="27.75" customHeight="1">
      <c r="A247" s="53"/>
    </row>
    <row r="248" ht="27.75" customHeight="1">
      <c r="A248" s="53"/>
    </row>
    <row r="249" ht="27.75" customHeight="1">
      <c r="A249" s="53"/>
    </row>
    <row r="250" ht="27.75" customHeight="1">
      <c r="A250" s="53"/>
    </row>
    <row r="251" ht="27.75" customHeight="1">
      <c r="A251" s="53"/>
    </row>
    <row r="252" ht="27.75" customHeight="1">
      <c r="A252" s="53"/>
    </row>
    <row r="253" ht="27.75" customHeight="1">
      <c r="A253" s="53"/>
    </row>
    <row r="254" ht="27.75" customHeight="1">
      <c r="A254" s="53"/>
    </row>
    <row r="255" ht="27.75" customHeight="1">
      <c r="A255" s="53"/>
    </row>
    <row r="256" ht="27.75" customHeight="1">
      <c r="A256" s="53"/>
    </row>
    <row r="257" ht="27.75" customHeight="1">
      <c r="A257" s="53"/>
    </row>
    <row r="258" ht="27.75" customHeight="1">
      <c r="A258" s="53"/>
    </row>
    <row r="259" ht="27.75" customHeight="1">
      <c r="A259" s="53"/>
    </row>
    <row r="260" ht="27.75" customHeight="1">
      <c r="A260" s="53"/>
    </row>
    <row r="261" ht="27.75" customHeight="1">
      <c r="A261" s="53"/>
    </row>
    <row r="262" ht="27.75" customHeight="1">
      <c r="A262" s="53"/>
    </row>
    <row r="263" ht="27.75" customHeight="1">
      <c r="A263" s="53"/>
    </row>
    <row r="264" ht="27.75" customHeight="1">
      <c r="A264" s="53"/>
    </row>
    <row r="265" ht="27.75" customHeight="1">
      <c r="A265" s="53"/>
    </row>
    <row r="266" ht="27.75" customHeight="1">
      <c r="A266" s="53"/>
    </row>
    <row r="267" ht="27.75" customHeight="1">
      <c r="A267" s="53"/>
    </row>
    <row r="268" ht="27.75" customHeight="1">
      <c r="A268" s="53"/>
    </row>
    <row r="269" ht="27.75" customHeight="1">
      <c r="A269" s="53"/>
    </row>
    <row r="270" ht="27.75" customHeight="1">
      <c r="A270" s="53"/>
    </row>
    <row r="271" ht="27.75" customHeight="1">
      <c r="A271" s="53"/>
    </row>
    <row r="272" ht="27.75" customHeight="1">
      <c r="A272" s="53"/>
    </row>
    <row r="273" ht="27.75" customHeight="1">
      <c r="A273" s="53"/>
    </row>
    <row r="274" ht="27.75" customHeight="1">
      <c r="A274" s="53"/>
    </row>
    <row r="275" ht="27.75" customHeight="1">
      <c r="A275" s="53"/>
    </row>
    <row r="276" ht="27.75" customHeight="1">
      <c r="A276" s="53"/>
    </row>
    <row r="277" ht="27.75" customHeight="1">
      <c r="A277" s="53"/>
    </row>
    <row r="278" ht="27.75" customHeight="1">
      <c r="A278" s="53"/>
    </row>
    <row r="279" ht="27.75" customHeight="1">
      <c r="A279" s="53"/>
    </row>
    <row r="280" ht="27.75" customHeight="1">
      <c r="A280" s="53"/>
    </row>
    <row r="281" ht="27.75" customHeight="1">
      <c r="A281" s="53"/>
    </row>
    <row r="282" ht="27.75" customHeight="1">
      <c r="A282" s="53"/>
    </row>
    <row r="283" ht="27.75" customHeight="1">
      <c r="A283" s="53"/>
    </row>
    <row r="284" ht="27.75" customHeight="1">
      <c r="A284" s="53"/>
    </row>
    <row r="285" ht="27.75" customHeight="1">
      <c r="A285" s="53"/>
    </row>
    <row r="286" ht="27.75" customHeight="1">
      <c r="A286" s="53"/>
    </row>
    <row r="287" ht="27.75" customHeight="1">
      <c r="A287" s="53"/>
    </row>
    <row r="288" ht="27.75" customHeight="1">
      <c r="A288" s="53"/>
    </row>
    <row r="289" ht="27.75" customHeight="1">
      <c r="A289" s="53"/>
    </row>
    <row r="290" ht="27.75" customHeight="1">
      <c r="A290" s="53"/>
    </row>
    <row r="291" ht="27.75" customHeight="1">
      <c r="A291" s="53"/>
    </row>
    <row r="292" ht="27.75" customHeight="1">
      <c r="A292" s="53"/>
    </row>
    <row r="293" ht="27.75" customHeight="1">
      <c r="A293" s="53"/>
    </row>
    <row r="294" ht="27.75" customHeight="1">
      <c r="A294" s="53"/>
    </row>
    <row r="295" ht="27.75" customHeight="1">
      <c r="A295" s="53"/>
    </row>
    <row r="296" ht="27.75" customHeight="1">
      <c r="A296" s="53"/>
    </row>
    <row r="297" ht="27.75" customHeight="1">
      <c r="A297" s="53"/>
    </row>
    <row r="298" ht="27.75" customHeight="1">
      <c r="A298" s="53"/>
    </row>
    <row r="299" ht="27.75" customHeight="1">
      <c r="A299" s="53"/>
    </row>
    <row r="300" ht="27.75" customHeight="1">
      <c r="A300" s="53"/>
    </row>
    <row r="301" ht="27.75" customHeight="1">
      <c r="A301" s="53"/>
    </row>
    <row r="302" ht="27.75" customHeight="1">
      <c r="A302" s="53"/>
    </row>
    <row r="303" ht="27.75" customHeight="1">
      <c r="A303" s="53"/>
    </row>
    <row r="304" ht="27.75" customHeight="1">
      <c r="A304" s="53"/>
    </row>
    <row r="305" ht="27.75" customHeight="1">
      <c r="A305" s="53"/>
    </row>
    <row r="306" ht="27.75" customHeight="1">
      <c r="A306" s="53"/>
    </row>
    <row r="307" ht="27.75" customHeight="1">
      <c r="A307" s="53"/>
    </row>
    <row r="308" ht="27.75" customHeight="1">
      <c r="A308" s="53"/>
    </row>
    <row r="309" ht="27.75" customHeight="1">
      <c r="A309" s="53"/>
    </row>
    <row r="310" ht="27.75" customHeight="1">
      <c r="A310" s="53"/>
    </row>
    <row r="311" ht="27.75" customHeight="1">
      <c r="A311" s="53"/>
    </row>
    <row r="312" ht="27.75" customHeight="1">
      <c r="A312" s="53"/>
    </row>
    <row r="313" ht="27.75" customHeight="1">
      <c r="A313" s="53"/>
    </row>
    <row r="314" ht="27.75" customHeight="1">
      <c r="A314" s="53"/>
    </row>
    <row r="315" ht="27.75" customHeight="1">
      <c r="A315" s="53"/>
    </row>
    <row r="316" ht="27.75" customHeight="1">
      <c r="A316" s="53"/>
    </row>
    <row r="317" ht="27.75" customHeight="1">
      <c r="A317" s="53"/>
    </row>
    <row r="318" ht="27.75" customHeight="1">
      <c r="A318" s="53"/>
    </row>
    <row r="319" ht="27.75" customHeight="1">
      <c r="A319" s="53"/>
    </row>
    <row r="320" ht="27.75" customHeight="1">
      <c r="A320" s="53"/>
    </row>
    <row r="321" ht="27.75" customHeight="1">
      <c r="A321" s="53"/>
    </row>
    <row r="322" ht="27.75" customHeight="1">
      <c r="A322" s="53"/>
    </row>
    <row r="323" ht="27.75" customHeight="1">
      <c r="A323" s="53"/>
    </row>
    <row r="324" ht="27.75" customHeight="1">
      <c r="A324" s="53"/>
    </row>
    <row r="325" ht="27.75" customHeight="1">
      <c r="A325" s="53"/>
    </row>
    <row r="326" ht="27.75" customHeight="1">
      <c r="A326" s="53"/>
    </row>
    <row r="327" ht="27.75" customHeight="1">
      <c r="A327" s="53"/>
    </row>
    <row r="328" ht="27.75" customHeight="1">
      <c r="A328" s="53"/>
    </row>
    <row r="329" ht="27.75" customHeight="1">
      <c r="A329" s="53"/>
    </row>
    <row r="330" ht="27.75" customHeight="1">
      <c r="A330" s="53"/>
    </row>
    <row r="331" ht="27.75" customHeight="1">
      <c r="A331" s="53"/>
    </row>
    <row r="332" ht="27.75" customHeight="1">
      <c r="A332" s="53"/>
    </row>
    <row r="333" ht="27.75" customHeight="1">
      <c r="A333" s="53"/>
    </row>
    <row r="334" ht="27.75" customHeight="1">
      <c r="A334" s="53"/>
    </row>
    <row r="335" ht="27.75" customHeight="1">
      <c r="A335" s="53"/>
    </row>
    <row r="336" ht="27.75" customHeight="1">
      <c r="A336" s="53"/>
    </row>
    <row r="337" ht="27.75" customHeight="1">
      <c r="A337" s="53"/>
    </row>
    <row r="338" ht="27.75" customHeight="1">
      <c r="A338" s="53"/>
    </row>
    <row r="339" ht="27.75" customHeight="1">
      <c r="A339" s="53"/>
    </row>
    <row r="340" ht="27.75" customHeight="1">
      <c r="A340" s="53"/>
    </row>
    <row r="341" ht="27.75" customHeight="1">
      <c r="A341" s="53"/>
    </row>
    <row r="342" ht="27.75" customHeight="1">
      <c r="A342" s="53"/>
    </row>
    <row r="343" ht="27.75" customHeight="1">
      <c r="A343" s="53"/>
    </row>
    <row r="344" ht="27.75" customHeight="1">
      <c r="A344" s="53"/>
    </row>
    <row r="345" ht="27.75" customHeight="1">
      <c r="A345" s="53"/>
    </row>
    <row r="346" ht="27.75" customHeight="1">
      <c r="A346" s="53"/>
    </row>
    <row r="347" ht="27.75" customHeight="1">
      <c r="A347" s="53"/>
    </row>
    <row r="348" ht="27.75" customHeight="1">
      <c r="A348" s="53"/>
    </row>
    <row r="349" ht="27.75" customHeight="1">
      <c r="A349" s="53"/>
    </row>
    <row r="350" ht="27.75" customHeight="1">
      <c r="A350" s="53"/>
    </row>
    <row r="351" ht="27.75" customHeight="1">
      <c r="A351" s="53"/>
    </row>
    <row r="352" ht="27.75" customHeight="1">
      <c r="A352" s="53"/>
    </row>
    <row r="353" ht="27.75" customHeight="1">
      <c r="A353" s="53"/>
    </row>
    <row r="354" ht="27.75" customHeight="1">
      <c r="A354" s="53"/>
    </row>
    <row r="355" ht="27.75" customHeight="1">
      <c r="A355" s="53"/>
    </row>
    <row r="356" ht="27.75" customHeight="1">
      <c r="A356" s="53"/>
    </row>
    <row r="357" ht="27.75" customHeight="1">
      <c r="A357" s="53"/>
    </row>
    <row r="358" ht="27.75" customHeight="1">
      <c r="A358" s="53"/>
    </row>
    <row r="359" ht="27.75" customHeight="1">
      <c r="A359" s="53"/>
    </row>
    <row r="360" ht="27.75" customHeight="1">
      <c r="A360" s="53"/>
    </row>
    <row r="361" ht="27.75" customHeight="1">
      <c r="A361" s="53"/>
    </row>
    <row r="362" ht="27.75" customHeight="1">
      <c r="A362" s="53"/>
    </row>
    <row r="363" ht="27.75" customHeight="1">
      <c r="A363" s="53"/>
    </row>
    <row r="364" ht="27.75" customHeight="1">
      <c r="A364" s="53"/>
    </row>
    <row r="365" ht="27.75" customHeight="1">
      <c r="A365" s="53"/>
    </row>
    <row r="366" ht="27.75" customHeight="1">
      <c r="A366" s="53"/>
    </row>
    <row r="367" ht="27.75" customHeight="1">
      <c r="A367" s="53"/>
    </row>
    <row r="368" ht="27.75" customHeight="1">
      <c r="A368" s="53"/>
    </row>
    <row r="369" ht="27.75" customHeight="1">
      <c r="A369" s="53"/>
    </row>
    <row r="370" ht="27.75" customHeight="1">
      <c r="A370" s="53"/>
    </row>
    <row r="371" ht="27.75" customHeight="1">
      <c r="A371" s="53"/>
    </row>
    <row r="372" ht="27.75" customHeight="1">
      <c r="A372" s="53"/>
    </row>
    <row r="373" ht="27.75" customHeight="1">
      <c r="A373" s="53"/>
    </row>
    <row r="374" ht="27.75" customHeight="1">
      <c r="A374" s="53"/>
    </row>
    <row r="375" ht="27.75" customHeight="1">
      <c r="A375" s="53"/>
    </row>
    <row r="376" ht="27.75" customHeight="1">
      <c r="A376" s="53"/>
    </row>
    <row r="377" ht="27.75" customHeight="1">
      <c r="A377" s="53"/>
    </row>
    <row r="378" ht="27.75" customHeight="1">
      <c r="A378" s="53"/>
    </row>
    <row r="379" ht="27.75" customHeight="1">
      <c r="A379" s="53"/>
    </row>
    <row r="380" ht="27.75" customHeight="1">
      <c r="A380" s="53"/>
    </row>
    <row r="381" ht="27.75" customHeight="1">
      <c r="A381" s="53"/>
    </row>
    <row r="382" ht="27.75" customHeight="1">
      <c r="A382" s="53"/>
    </row>
    <row r="383" ht="27.75" customHeight="1">
      <c r="A383" s="53"/>
    </row>
    <row r="384" ht="27.75" customHeight="1">
      <c r="A384" s="53"/>
    </row>
    <row r="385" ht="27.75" customHeight="1">
      <c r="A385" s="53"/>
    </row>
    <row r="386" ht="27.75" customHeight="1">
      <c r="A386" s="53"/>
    </row>
    <row r="387" ht="27.75" customHeight="1">
      <c r="A387" s="53"/>
    </row>
    <row r="388" ht="27.75" customHeight="1">
      <c r="A388" s="53"/>
    </row>
    <row r="389" ht="27.75" customHeight="1">
      <c r="A389" s="53"/>
    </row>
    <row r="390" ht="27.75" customHeight="1">
      <c r="A390" s="53"/>
    </row>
    <row r="391" ht="27.75" customHeight="1">
      <c r="A391" s="53"/>
    </row>
    <row r="392" ht="27.75" customHeight="1">
      <c r="A392" s="53"/>
    </row>
    <row r="393" ht="27.75" customHeight="1">
      <c r="A393" s="53"/>
    </row>
    <row r="394" ht="27.75" customHeight="1">
      <c r="A394" s="53"/>
    </row>
    <row r="395" ht="27.75" customHeight="1">
      <c r="A395" s="53"/>
    </row>
    <row r="396" ht="27.75" customHeight="1">
      <c r="A396" s="53"/>
    </row>
    <row r="397" ht="27.75" customHeight="1">
      <c r="A397" s="53"/>
    </row>
    <row r="398" ht="27.75" customHeight="1">
      <c r="A398" s="53"/>
    </row>
    <row r="399" ht="27.75" customHeight="1">
      <c r="A399" s="53"/>
    </row>
    <row r="400" ht="27.75" customHeight="1">
      <c r="A400" s="53"/>
    </row>
    <row r="401" ht="27.75" customHeight="1">
      <c r="A401" s="53"/>
    </row>
    <row r="402" ht="27.75" customHeight="1">
      <c r="A402" s="53"/>
    </row>
    <row r="403" ht="27.75" customHeight="1">
      <c r="A403" s="53"/>
    </row>
    <row r="404" ht="27.75" customHeight="1">
      <c r="A404" s="53"/>
    </row>
    <row r="405" ht="27.75" customHeight="1">
      <c r="A405" s="53"/>
    </row>
    <row r="406" ht="27.75" customHeight="1">
      <c r="A406" s="53"/>
    </row>
    <row r="407" ht="27.75" customHeight="1">
      <c r="A407" s="53"/>
    </row>
    <row r="408" ht="27.75" customHeight="1">
      <c r="A408" s="53"/>
    </row>
    <row r="409" ht="27.75" customHeight="1">
      <c r="A409" s="53"/>
    </row>
    <row r="410" ht="27.75" customHeight="1">
      <c r="A410" s="53"/>
    </row>
    <row r="411" ht="27.75" customHeight="1">
      <c r="A411" s="53"/>
    </row>
    <row r="412" ht="27.75" customHeight="1">
      <c r="A412" s="53"/>
    </row>
    <row r="413" ht="27.75" customHeight="1">
      <c r="A413" s="53"/>
    </row>
    <row r="414" ht="27.75" customHeight="1">
      <c r="A414" s="53"/>
    </row>
    <row r="415" ht="27.75" customHeight="1">
      <c r="A415" s="53"/>
    </row>
    <row r="416" ht="27.75" customHeight="1">
      <c r="A416" s="53"/>
    </row>
    <row r="417" ht="27.75" customHeight="1">
      <c r="A417" s="53"/>
    </row>
    <row r="418" ht="27.75" customHeight="1">
      <c r="A418" s="53"/>
    </row>
    <row r="419" ht="27.75" customHeight="1">
      <c r="A419" s="53"/>
    </row>
    <row r="420" ht="27.75" customHeight="1">
      <c r="A420" s="53"/>
    </row>
    <row r="421" ht="27.75" customHeight="1">
      <c r="A421" s="53"/>
    </row>
    <row r="422" ht="27.75" customHeight="1">
      <c r="A422" s="53"/>
    </row>
    <row r="423" ht="27.75" customHeight="1">
      <c r="A423" s="53"/>
    </row>
    <row r="424" ht="27.75" customHeight="1">
      <c r="A424" s="53"/>
    </row>
    <row r="425" ht="27.75" customHeight="1">
      <c r="A425" s="53"/>
    </row>
    <row r="426" ht="27.75" customHeight="1">
      <c r="A426" s="53"/>
    </row>
    <row r="427" ht="27.75" customHeight="1">
      <c r="A427" s="53"/>
    </row>
    <row r="428" ht="27.75" customHeight="1">
      <c r="A428" s="53"/>
    </row>
    <row r="429" ht="27.75" customHeight="1">
      <c r="A429" s="53"/>
    </row>
    <row r="430" ht="27.75" customHeight="1">
      <c r="A430" s="53"/>
    </row>
    <row r="431" ht="27.75" customHeight="1">
      <c r="A431" s="53"/>
    </row>
    <row r="432" ht="27.75" customHeight="1">
      <c r="A432" s="53"/>
    </row>
    <row r="433" ht="27.75" customHeight="1">
      <c r="A433" s="53"/>
    </row>
    <row r="434" ht="27.75" customHeight="1">
      <c r="A434" s="53"/>
    </row>
    <row r="435" ht="27.75" customHeight="1">
      <c r="A435" s="53"/>
    </row>
    <row r="436" ht="27.75" customHeight="1">
      <c r="A436" s="53"/>
    </row>
    <row r="437" ht="27.75" customHeight="1">
      <c r="A437" s="53"/>
    </row>
    <row r="438" ht="27.75" customHeight="1">
      <c r="A438" s="53"/>
    </row>
    <row r="439" ht="27.75" customHeight="1">
      <c r="A439" s="53"/>
    </row>
    <row r="440" ht="27.75" customHeight="1">
      <c r="A440" s="53"/>
    </row>
    <row r="441" ht="27.75" customHeight="1">
      <c r="A441" s="53"/>
    </row>
    <row r="442" ht="27.75" customHeight="1">
      <c r="A442" s="53"/>
    </row>
    <row r="443" ht="27.75" customHeight="1">
      <c r="A443" s="53"/>
    </row>
    <row r="444" ht="27.75" customHeight="1">
      <c r="A444" s="53"/>
    </row>
    <row r="445" ht="27.75" customHeight="1">
      <c r="A445" s="53"/>
    </row>
    <row r="446" ht="27.75" customHeight="1">
      <c r="A446" s="53"/>
    </row>
    <row r="447" ht="27.75" customHeight="1">
      <c r="A447" s="53"/>
    </row>
    <row r="448" ht="27.75" customHeight="1">
      <c r="A448" s="53"/>
    </row>
    <row r="449" ht="27.75" customHeight="1">
      <c r="A449" s="53"/>
    </row>
    <row r="450" ht="27.75" customHeight="1">
      <c r="A450" s="53"/>
    </row>
    <row r="451" ht="27.75" customHeight="1">
      <c r="A451" s="53"/>
    </row>
    <row r="452" ht="27.75" customHeight="1">
      <c r="A452" s="53"/>
    </row>
    <row r="453" ht="27.75" customHeight="1">
      <c r="A453" s="53"/>
    </row>
    <row r="454" ht="27.75" customHeight="1">
      <c r="A454" s="53"/>
    </row>
    <row r="455" ht="27.75" customHeight="1">
      <c r="A455" s="53"/>
    </row>
    <row r="456" ht="27.75" customHeight="1">
      <c r="A456" s="53"/>
    </row>
    <row r="457" ht="27.75" customHeight="1">
      <c r="A457" s="53"/>
    </row>
    <row r="458" ht="27.75" customHeight="1">
      <c r="A458" s="53"/>
    </row>
    <row r="459" ht="27.75" customHeight="1">
      <c r="A459" s="53"/>
    </row>
    <row r="460" ht="27.75" customHeight="1">
      <c r="A460" s="53"/>
    </row>
    <row r="461" ht="27.75" customHeight="1">
      <c r="A461" s="53"/>
    </row>
    <row r="462" ht="27.75" customHeight="1">
      <c r="A462" s="53"/>
    </row>
    <row r="463" ht="27.75" customHeight="1">
      <c r="A463" s="53"/>
    </row>
    <row r="464" ht="27.75" customHeight="1">
      <c r="A464" s="53"/>
    </row>
    <row r="465" ht="27.75" customHeight="1">
      <c r="A465" s="53"/>
    </row>
  </sheetData>
  <sheetProtection/>
  <autoFilter ref="A4:AC111"/>
  <mergeCells count="9">
    <mergeCell ref="B2:C2"/>
    <mergeCell ref="V1:Y1"/>
    <mergeCell ref="Z1:AC1"/>
    <mergeCell ref="S2:U2"/>
    <mergeCell ref="V2:Y2"/>
    <mergeCell ref="E1:U1"/>
    <mergeCell ref="L2:M2"/>
    <mergeCell ref="E2:K2"/>
    <mergeCell ref="N2:R2"/>
  </mergeCells>
  <printOptions/>
  <pageMargins left="0.7086614173228347" right="0.7086614173228347" top="0.2362204724409449" bottom="0.2755905511811024" header="0.31496062992125984" footer="0.31496062992125984"/>
  <pageSetup horizontalDpi="600" verticalDpi="600" orientation="portrait" paperSize="9" scale="65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N464"/>
  <sheetViews>
    <sheetView tabSelected="1" zoomScale="70" zoomScaleNormal="70" zoomScalePageLayoutView="0" workbookViewId="0" topLeftCell="A1">
      <pane xSplit="5" ySplit="3" topLeftCell="W4" activePane="bottomRight" state="frozen"/>
      <selection pane="topLeft" activeCell="A1" sqref="A1"/>
      <selection pane="topRight" activeCell="F1" sqref="F1"/>
      <selection pane="bottomLeft" activeCell="A4" sqref="A4"/>
      <selection pane="bottomRight" activeCell="AN9" sqref="AN9"/>
    </sheetView>
  </sheetViews>
  <sheetFormatPr defaultColWidth="9.140625" defaultRowHeight="27.75" customHeight="1"/>
  <cols>
    <col min="1" max="1" width="4.140625" style="84" customWidth="1"/>
    <col min="2" max="2" width="8.7109375" style="25" customWidth="1"/>
    <col min="3" max="3" width="15.8515625" style="25" customWidth="1"/>
    <col min="4" max="4" width="6.28125" style="25" customWidth="1"/>
    <col min="5" max="5" width="22.57421875" style="25" customWidth="1"/>
    <col min="6" max="6" width="13.140625" style="25" customWidth="1"/>
    <col min="7" max="7" width="17.28125" style="25" customWidth="1"/>
    <col min="8" max="9" width="12.140625" style="25" customWidth="1"/>
    <col min="10" max="10" width="12.140625" style="83" customWidth="1"/>
    <col min="11" max="11" width="12.140625" style="25" customWidth="1"/>
    <col min="12" max="12" width="9.140625" style="25" customWidth="1"/>
    <col min="13" max="15" width="10.57421875" style="25" customWidth="1"/>
    <col min="16" max="16" width="9.7109375" style="25" customWidth="1"/>
    <col min="17" max="17" width="9.8515625" style="25" customWidth="1"/>
    <col min="18" max="20" width="10.28125" style="25" customWidth="1"/>
    <col min="21" max="21" width="10.421875" style="25" customWidth="1"/>
    <col min="22" max="22" width="11.00390625" style="25" customWidth="1"/>
    <col min="23" max="30" width="9.140625" style="225" customWidth="1"/>
    <col min="31" max="31" width="11.57421875" style="225" customWidth="1"/>
    <col min="32" max="36" width="9.140625" style="225" customWidth="1"/>
    <col min="37" max="37" width="22.140625" style="225" customWidth="1"/>
    <col min="38" max="39" width="12.140625" style="225" customWidth="1"/>
    <col min="40" max="40" width="15.00390625" style="225" customWidth="1"/>
    <col min="41" max="16384" width="9.140625" style="25" customWidth="1"/>
  </cols>
  <sheetData>
    <row r="1" spans="1:40" s="6" customFormat="1" ht="27.75" customHeight="1" thickBot="1">
      <c r="A1" s="1"/>
      <c r="B1" s="1"/>
      <c r="C1" s="932" t="s">
        <v>1</v>
      </c>
      <c r="D1" s="932"/>
      <c r="E1" s="2"/>
      <c r="F1" s="2"/>
      <c r="G1" s="353"/>
      <c r="H1" s="944" t="s">
        <v>430</v>
      </c>
      <c r="I1" s="945"/>
      <c r="J1" s="945"/>
      <c r="K1" s="946"/>
      <c r="L1" s="944" t="s">
        <v>431</v>
      </c>
      <c r="M1" s="945"/>
      <c r="N1" s="945"/>
      <c r="O1" s="945"/>
      <c r="P1" s="945"/>
      <c r="Q1" s="945"/>
      <c r="R1" s="945"/>
      <c r="S1" s="945"/>
      <c r="T1" s="945"/>
      <c r="U1" s="945"/>
      <c r="V1" s="946"/>
      <c r="W1" s="965" t="s">
        <v>414</v>
      </c>
      <c r="X1" s="966"/>
      <c r="Y1" s="967"/>
      <c r="Z1" s="965" t="s">
        <v>419</v>
      </c>
      <c r="AA1" s="966"/>
      <c r="AB1" s="966"/>
      <c r="AC1" s="966"/>
      <c r="AD1" s="967"/>
      <c r="AE1" s="965" t="s">
        <v>428</v>
      </c>
      <c r="AF1" s="966"/>
      <c r="AG1" s="966"/>
      <c r="AH1" s="966"/>
      <c r="AI1" s="966"/>
      <c r="AJ1" s="967"/>
      <c r="AK1" s="965" t="s">
        <v>465</v>
      </c>
      <c r="AL1" s="966"/>
      <c r="AM1" s="966"/>
      <c r="AN1" s="967"/>
    </row>
    <row r="2" spans="1:40" ht="108" customHeight="1" thickBot="1">
      <c r="A2" s="7" t="s">
        <v>0</v>
      </c>
      <c r="B2" s="8" t="s">
        <v>8</v>
      </c>
      <c r="C2" s="8" t="s">
        <v>9</v>
      </c>
      <c r="D2" s="8" t="s">
        <v>10</v>
      </c>
      <c r="E2" s="8" t="s">
        <v>11</v>
      </c>
      <c r="F2" s="725" t="str">
        <f>'Данные по МКД_АУК'!AM2</f>
        <v>Общая жилая S помещений дома</v>
      </c>
      <c r="G2" s="515" t="s">
        <v>512</v>
      </c>
      <c r="H2" s="220" t="s">
        <v>15</v>
      </c>
      <c r="I2" s="231" t="s">
        <v>357</v>
      </c>
      <c r="J2" s="231" t="s">
        <v>432</v>
      </c>
      <c r="K2" s="231" t="s">
        <v>441</v>
      </c>
      <c r="L2" s="772" t="s">
        <v>972</v>
      </c>
      <c r="M2" s="773" t="s">
        <v>442</v>
      </c>
      <c r="N2" s="774" t="s">
        <v>443</v>
      </c>
      <c r="O2" s="774" t="s">
        <v>444</v>
      </c>
      <c r="P2" s="774" t="s">
        <v>445</v>
      </c>
      <c r="Q2" s="774" t="s">
        <v>429</v>
      </c>
      <c r="R2" s="774" t="s">
        <v>446</v>
      </c>
      <c r="S2" s="774" t="s">
        <v>447</v>
      </c>
      <c r="T2" s="774" t="s">
        <v>448</v>
      </c>
      <c r="U2" s="774" t="s">
        <v>449</v>
      </c>
      <c r="V2" s="775" t="s">
        <v>20</v>
      </c>
      <c r="W2" s="201" t="s">
        <v>450</v>
      </c>
      <c r="X2" s="202" t="s">
        <v>412</v>
      </c>
      <c r="Y2" s="203" t="s">
        <v>413</v>
      </c>
      <c r="Z2" s="201" t="s">
        <v>415</v>
      </c>
      <c r="AA2" s="226" t="s">
        <v>415</v>
      </c>
      <c r="AB2" s="202" t="s">
        <v>416</v>
      </c>
      <c r="AC2" s="202" t="s">
        <v>417</v>
      </c>
      <c r="AD2" s="203" t="s">
        <v>418</v>
      </c>
      <c r="AE2" s="201" t="s">
        <v>420</v>
      </c>
      <c r="AF2" s="202" t="s">
        <v>426</v>
      </c>
      <c r="AG2" s="202" t="s">
        <v>421</v>
      </c>
      <c r="AH2" s="202" t="s">
        <v>422</v>
      </c>
      <c r="AI2" s="202" t="s">
        <v>423</v>
      </c>
      <c r="AJ2" s="203" t="s">
        <v>427</v>
      </c>
      <c r="AK2" s="201" t="s">
        <v>1000</v>
      </c>
      <c r="AL2" s="202" t="s">
        <v>469</v>
      </c>
      <c r="AM2" s="202" t="s">
        <v>1001</v>
      </c>
      <c r="AN2" s="203" t="s">
        <v>470</v>
      </c>
    </row>
    <row r="3" spans="1:40" s="29" customFormat="1" ht="27.75" customHeight="1" thickBot="1">
      <c r="A3" s="26">
        <v>1</v>
      </c>
      <c r="B3" s="27">
        <f aca="true" t="shared" si="0" ref="B3:AN3">A3+1</f>
        <v>2</v>
      </c>
      <c r="C3" s="27">
        <f t="shared" si="0"/>
        <v>3</v>
      </c>
      <c r="D3" s="27">
        <f t="shared" si="0"/>
        <v>4</v>
      </c>
      <c r="E3" s="27">
        <f t="shared" si="0"/>
        <v>5</v>
      </c>
      <c r="F3" s="350"/>
      <c r="G3" s="350">
        <f>E3+1</f>
        <v>6</v>
      </c>
      <c r="H3" s="28">
        <f t="shared" si="0"/>
        <v>7</v>
      </c>
      <c r="I3" s="28">
        <f t="shared" si="0"/>
        <v>8</v>
      </c>
      <c r="J3" s="28">
        <f t="shared" si="0"/>
        <v>9</v>
      </c>
      <c r="K3" s="302">
        <f t="shared" si="0"/>
        <v>10</v>
      </c>
      <c r="L3" s="302">
        <f>K3+1</f>
        <v>11</v>
      </c>
      <c r="M3" s="302">
        <f>L3+1</f>
        <v>12</v>
      </c>
      <c r="N3" s="302">
        <f t="shared" si="0"/>
        <v>13</v>
      </c>
      <c r="O3" s="302">
        <f t="shared" si="0"/>
        <v>14</v>
      </c>
      <c r="P3" s="28">
        <f t="shared" si="0"/>
        <v>15</v>
      </c>
      <c r="Q3" s="28">
        <f t="shared" si="0"/>
        <v>16</v>
      </c>
      <c r="R3" s="28">
        <f t="shared" si="0"/>
        <v>17</v>
      </c>
      <c r="S3" s="28">
        <f t="shared" si="0"/>
        <v>18</v>
      </c>
      <c r="T3" s="28">
        <f t="shared" si="0"/>
        <v>19</v>
      </c>
      <c r="U3" s="28">
        <f t="shared" si="0"/>
        <v>20</v>
      </c>
      <c r="V3" s="28">
        <f t="shared" si="0"/>
        <v>21</v>
      </c>
      <c r="W3" s="28">
        <f t="shared" si="0"/>
        <v>22</v>
      </c>
      <c r="X3" s="28">
        <f t="shared" si="0"/>
        <v>23</v>
      </c>
      <c r="Y3" s="28">
        <f t="shared" si="0"/>
        <v>24</v>
      </c>
      <c r="Z3" s="28">
        <f t="shared" si="0"/>
        <v>25</v>
      </c>
      <c r="AA3" s="28">
        <f t="shared" si="0"/>
        <v>26</v>
      </c>
      <c r="AB3" s="28">
        <f t="shared" si="0"/>
        <v>27</v>
      </c>
      <c r="AC3" s="28">
        <f t="shared" si="0"/>
        <v>28</v>
      </c>
      <c r="AD3" s="28">
        <f t="shared" si="0"/>
        <v>29</v>
      </c>
      <c r="AE3" s="28">
        <f t="shared" si="0"/>
        <v>30</v>
      </c>
      <c r="AF3" s="28">
        <f t="shared" si="0"/>
        <v>31</v>
      </c>
      <c r="AG3" s="28">
        <f t="shared" si="0"/>
        <v>32</v>
      </c>
      <c r="AH3" s="28">
        <f t="shared" si="0"/>
        <v>33</v>
      </c>
      <c r="AI3" s="28">
        <f t="shared" si="0"/>
        <v>34</v>
      </c>
      <c r="AJ3" s="28">
        <f t="shared" si="0"/>
        <v>35</v>
      </c>
      <c r="AK3" s="343">
        <f t="shared" si="0"/>
        <v>36</v>
      </c>
      <c r="AL3" s="344">
        <f t="shared" si="0"/>
        <v>37</v>
      </c>
      <c r="AM3" s="344">
        <f>AK3+1</f>
        <v>37</v>
      </c>
      <c r="AN3" s="332">
        <f t="shared" si="0"/>
        <v>38</v>
      </c>
    </row>
    <row r="4" spans="1:40" s="52" customFormat="1" ht="27.75" customHeight="1">
      <c r="A4" s="129">
        <v>1</v>
      </c>
      <c r="B4" s="136" t="s">
        <v>52</v>
      </c>
      <c r="C4" s="30" t="s">
        <v>1014</v>
      </c>
      <c r="D4" s="137">
        <v>1</v>
      </c>
      <c r="E4" s="138" t="str">
        <f aca="true" t="shared" si="1" ref="E4:E36">CONCATENATE(C4," д.",D4)</f>
        <v>40-летия Победы д.1</v>
      </c>
      <c r="F4" s="727">
        <f>'Данные по МКД_АУК'!AM4</f>
        <v>1564.8</v>
      </c>
      <c r="G4" s="153" t="s">
        <v>326</v>
      </c>
      <c r="H4" s="304" t="s">
        <v>55</v>
      </c>
      <c r="I4" s="153" t="s">
        <v>437</v>
      </c>
      <c r="J4" s="227" t="s">
        <v>433</v>
      </c>
      <c r="K4" s="153">
        <v>2744</v>
      </c>
      <c r="L4" s="788" t="s">
        <v>1102</v>
      </c>
      <c r="M4" s="109">
        <v>1450.6</v>
      </c>
      <c r="N4" s="109">
        <v>0</v>
      </c>
      <c r="O4" s="109">
        <f>M4</f>
        <v>1450.6</v>
      </c>
      <c r="P4" s="293">
        <v>0</v>
      </c>
      <c r="Q4" s="304">
        <v>0</v>
      </c>
      <c r="R4" s="284">
        <v>27.4</v>
      </c>
      <c r="S4" s="285">
        <v>0</v>
      </c>
      <c r="T4" s="285">
        <v>0</v>
      </c>
      <c r="U4" s="286">
        <v>0</v>
      </c>
      <c r="V4" s="304">
        <v>2021</v>
      </c>
      <c r="W4" s="227">
        <v>284</v>
      </c>
      <c r="X4" s="55"/>
      <c r="Y4" s="55">
        <v>156</v>
      </c>
      <c r="Z4" s="55"/>
      <c r="AA4" s="55"/>
      <c r="AB4" s="55">
        <f aca="true" t="shared" si="2" ref="AB4:AB36">AC4+AD4</f>
        <v>16</v>
      </c>
      <c r="AC4" s="55">
        <v>16</v>
      </c>
      <c r="AD4" s="55">
        <v>0</v>
      </c>
      <c r="AE4" s="55" t="s">
        <v>424</v>
      </c>
      <c r="AF4" s="55"/>
      <c r="AG4" s="55" t="s">
        <v>425</v>
      </c>
      <c r="AH4" s="55">
        <v>6</v>
      </c>
      <c r="AI4" s="55" t="s">
        <v>342</v>
      </c>
      <c r="AJ4" s="55" t="s">
        <v>519</v>
      </c>
      <c r="AK4" s="227" t="s">
        <v>467</v>
      </c>
      <c r="AL4" s="230" t="s">
        <v>468</v>
      </c>
      <c r="AM4" s="230" t="s">
        <v>468</v>
      </c>
      <c r="AN4" s="55" t="s">
        <v>466</v>
      </c>
    </row>
    <row r="5" spans="1:40" s="52" customFormat="1" ht="27.75" customHeight="1">
      <c r="A5" s="129">
        <f aca="true" t="shared" si="3" ref="A5:A16">1+A4</f>
        <v>2</v>
      </c>
      <c r="B5" s="136" t="s">
        <v>52</v>
      </c>
      <c r="C5" s="30" t="s">
        <v>1014</v>
      </c>
      <c r="D5" s="137">
        <v>12</v>
      </c>
      <c r="E5" s="41" t="str">
        <f t="shared" si="1"/>
        <v>40-летия Победы д.12</v>
      </c>
      <c r="F5" s="727">
        <f>'Данные по МКД_АУК'!AM5</f>
        <v>3583</v>
      </c>
      <c r="G5" s="153" t="s">
        <v>327</v>
      </c>
      <c r="H5" s="583" t="s">
        <v>63</v>
      </c>
      <c r="I5" s="153" t="s">
        <v>437</v>
      </c>
      <c r="J5" s="227" t="s">
        <v>434</v>
      </c>
      <c r="K5" s="153">
        <v>4796</v>
      </c>
      <c r="L5" s="109" t="s">
        <v>973</v>
      </c>
      <c r="M5" s="227">
        <v>3024</v>
      </c>
      <c r="N5" s="109">
        <v>0</v>
      </c>
      <c r="O5" s="109">
        <v>0</v>
      </c>
      <c r="P5" s="299">
        <v>3024</v>
      </c>
      <c r="Q5" s="304"/>
      <c r="R5" s="620">
        <v>16.4</v>
      </c>
      <c r="S5" s="109">
        <v>0</v>
      </c>
      <c r="T5" s="109">
        <v>0</v>
      </c>
      <c r="U5" s="621">
        <v>0</v>
      </c>
      <c r="V5" s="304">
        <v>2007</v>
      </c>
      <c r="W5" s="227">
        <v>397</v>
      </c>
      <c r="X5" s="55"/>
      <c r="Y5" s="55">
        <v>218</v>
      </c>
      <c r="Z5" s="55"/>
      <c r="AA5" s="55"/>
      <c r="AB5" s="55">
        <f t="shared" si="2"/>
        <v>54</v>
      </c>
      <c r="AC5" s="55">
        <v>54</v>
      </c>
      <c r="AD5" s="55">
        <v>0</v>
      </c>
      <c r="AE5" s="55" t="s">
        <v>424</v>
      </c>
      <c r="AF5" s="55"/>
      <c r="AG5" s="55" t="s">
        <v>425</v>
      </c>
      <c r="AH5" s="55">
        <v>4</v>
      </c>
      <c r="AI5" s="55" t="s">
        <v>342</v>
      </c>
      <c r="AJ5" s="55" t="s">
        <v>519</v>
      </c>
      <c r="AK5" s="227" t="s">
        <v>990</v>
      </c>
      <c r="AL5" s="230" t="s">
        <v>472</v>
      </c>
      <c r="AM5" s="230" t="s">
        <v>472</v>
      </c>
      <c r="AN5" s="55" t="s">
        <v>466</v>
      </c>
    </row>
    <row r="6" spans="1:40" s="52" customFormat="1" ht="27.75" customHeight="1">
      <c r="A6" s="129">
        <f t="shared" si="3"/>
        <v>3</v>
      </c>
      <c r="B6" s="130" t="s">
        <v>52</v>
      </c>
      <c r="C6" s="30" t="s">
        <v>1014</v>
      </c>
      <c r="D6" s="55">
        <v>13</v>
      </c>
      <c r="E6" s="41" t="str">
        <f t="shared" si="1"/>
        <v>40-летия Победы д.13</v>
      </c>
      <c r="F6" s="727">
        <f>'Данные по МКД_АУК'!AM6</f>
        <v>3259.7</v>
      </c>
      <c r="G6" s="153" t="s">
        <v>326</v>
      </c>
      <c r="H6" s="726" t="s">
        <v>55</v>
      </c>
      <c r="I6" s="153" t="s">
        <v>437</v>
      </c>
      <c r="J6" s="227" t="s">
        <v>433</v>
      </c>
      <c r="K6" s="192">
        <v>4593</v>
      </c>
      <c r="L6" s="109" t="s">
        <v>973</v>
      </c>
      <c r="M6" s="146">
        <v>2209.5</v>
      </c>
      <c r="N6" s="109">
        <v>0</v>
      </c>
      <c r="O6" s="109">
        <f>M6</f>
        <v>2209.5</v>
      </c>
      <c r="P6" s="618">
        <v>0</v>
      </c>
      <c r="Q6" s="304">
        <v>0</v>
      </c>
      <c r="R6" s="150">
        <v>33.3</v>
      </c>
      <c r="S6" s="151">
        <v>0</v>
      </c>
      <c r="T6" s="151">
        <v>0</v>
      </c>
      <c r="U6" s="622">
        <v>0</v>
      </c>
      <c r="V6" s="304" t="s">
        <v>56</v>
      </c>
      <c r="W6" s="227">
        <v>284</v>
      </c>
      <c r="X6" s="55"/>
      <c r="Y6" s="55">
        <v>156</v>
      </c>
      <c r="Z6" s="55"/>
      <c r="AA6" s="55"/>
      <c r="AB6" s="55">
        <f t="shared" si="2"/>
        <v>36</v>
      </c>
      <c r="AC6" s="55">
        <v>36</v>
      </c>
      <c r="AD6" s="55">
        <v>0</v>
      </c>
      <c r="AE6" s="55" t="s">
        <v>424</v>
      </c>
      <c r="AF6" s="55"/>
      <c r="AG6" s="55" t="s">
        <v>425</v>
      </c>
      <c r="AH6" s="55">
        <v>8</v>
      </c>
      <c r="AI6" s="55" t="s">
        <v>342</v>
      </c>
      <c r="AJ6" s="55" t="s">
        <v>519</v>
      </c>
      <c r="AK6" s="227" t="s">
        <v>991</v>
      </c>
      <c r="AL6" s="227" t="s">
        <v>471</v>
      </c>
      <c r="AM6" s="227" t="s">
        <v>510</v>
      </c>
      <c r="AN6" s="55" t="s">
        <v>466</v>
      </c>
    </row>
    <row r="7" spans="1:40" s="52" customFormat="1" ht="27.75" customHeight="1">
      <c r="A7" s="129">
        <f t="shared" si="3"/>
        <v>4</v>
      </c>
      <c r="B7" s="130" t="s">
        <v>52</v>
      </c>
      <c r="C7" s="30" t="s">
        <v>1014</v>
      </c>
      <c r="D7" s="55">
        <v>14</v>
      </c>
      <c r="E7" s="41" t="str">
        <f t="shared" si="1"/>
        <v>40-летия Победы д.14</v>
      </c>
      <c r="F7" s="727">
        <f>'Данные по МКД_АУК'!AM7</f>
        <v>3603.1</v>
      </c>
      <c r="G7" s="153" t="s">
        <v>327</v>
      </c>
      <c r="H7" s="583" t="s">
        <v>63</v>
      </c>
      <c r="I7" s="153" t="s">
        <v>437</v>
      </c>
      <c r="J7" s="227" t="s">
        <v>434</v>
      </c>
      <c r="K7" s="192">
        <v>4796</v>
      </c>
      <c r="L7" s="109" t="s">
        <v>973</v>
      </c>
      <c r="M7" s="141">
        <v>3052</v>
      </c>
      <c r="N7" s="109">
        <v>0</v>
      </c>
      <c r="O7" s="109">
        <v>0</v>
      </c>
      <c r="P7" s="295">
        <v>3052</v>
      </c>
      <c r="Q7" s="304"/>
      <c r="R7" s="103">
        <v>106.4</v>
      </c>
      <c r="S7" s="104">
        <v>0</v>
      </c>
      <c r="T7" s="104">
        <v>0</v>
      </c>
      <c r="U7" s="134">
        <v>0</v>
      </c>
      <c r="V7" s="304">
        <v>2007</v>
      </c>
      <c r="W7" s="227">
        <v>406</v>
      </c>
      <c r="X7" s="55"/>
      <c r="Y7" s="55">
        <v>218</v>
      </c>
      <c r="Z7" s="55"/>
      <c r="AA7" s="55"/>
      <c r="AB7" s="55">
        <f t="shared" si="2"/>
        <v>54</v>
      </c>
      <c r="AC7" s="55">
        <v>54</v>
      </c>
      <c r="AD7" s="55">
        <v>0</v>
      </c>
      <c r="AE7" s="55" t="s">
        <v>424</v>
      </c>
      <c r="AF7" s="55"/>
      <c r="AG7" s="55" t="s">
        <v>425</v>
      </c>
      <c r="AH7" s="55">
        <v>4</v>
      </c>
      <c r="AI7" s="55" t="s">
        <v>342</v>
      </c>
      <c r="AJ7" s="55" t="s">
        <v>519</v>
      </c>
      <c r="AK7" s="227" t="s">
        <v>990</v>
      </c>
      <c r="AL7" s="230" t="s">
        <v>472</v>
      </c>
      <c r="AM7" s="230" t="s">
        <v>472</v>
      </c>
      <c r="AN7" s="55" t="s">
        <v>466</v>
      </c>
    </row>
    <row r="8" spans="1:40" s="52" customFormat="1" ht="27.75" customHeight="1">
      <c r="A8" s="129">
        <f t="shared" si="3"/>
        <v>5</v>
      </c>
      <c r="B8" s="130" t="s">
        <v>52</v>
      </c>
      <c r="C8" s="30" t="s">
        <v>1014</v>
      </c>
      <c r="D8" s="55">
        <v>21</v>
      </c>
      <c r="E8" s="41" t="str">
        <f t="shared" si="1"/>
        <v>40-летия Победы д.21</v>
      </c>
      <c r="F8" s="727">
        <f>'Данные по МКД_АУК'!AM8</f>
        <v>2697.4</v>
      </c>
      <c r="G8" s="153" t="s">
        <v>326</v>
      </c>
      <c r="H8" s="583" t="s">
        <v>55</v>
      </c>
      <c r="I8" s="153" t="s">
        <v>437</v>
      </c>
      <c r="J8" s="227" t="s">
        <v>433</v>
      </c>
      <c r="K8" s="192">
        <v>4597.5</v>
      </c>
      <c r="L8" s="109" t="s">
        <v>973</v>
      </c>
      <c r="M8" s="141">
        <v>2295.5</v>
      </c>
      <c r="N8" s="109">
        <v>0</v>
      </c>
      <c r="O8" s="109">
        <f>M8</f>
        <v>2295.5</v>
      </c>
      <c r="P8" s="295">
        <v>0</v>
      </c>
      <c r="Q8" s="141">
        <v>0</v>
      </c>
      <c r="R8" s="103">
        <v>29.12</v>
      </c>
      <c r="S8" s="104">
        <v>0</v>
      </c>
      <c r="T8" s="104">
        <v>0</v>
      </c>
      <c r="U8" s="134">
        <v>0</v>
      </c>
      <c r="V8" s="141" t="s">
        <v>56</v>
      </c>
      <c r="W8" s="227">
        <v>424</v>
      </c>
      <c r="X8" s="55"/>
      <c r="Y8" s="55">
        <v>233</v>
      </c>
      <c r="Z8" s="55"/>
      <c r="AA8" s="55"/>
      <c r="AB8" s="55">
        <f t="shared" si="2"/>
        <v>32</v>
      </c>
      <c r="AC8" s="55">
        <v>32</v>
      </c>
      <c r="AD8" s="55">
        <v>0</v>
      </c>
      <c r="AE8" s="55" t="s">
        <v>424</v>
      </c>
      <c r="AF8" s="55"/>
      <c r="AG8" s="55" t="s">
        <v>425</v>
      </c>
      <c r="AH8" s="55">
        <v>8</v>
      </c>
      <c r="AI8" s="55" t="s">
        <v>342</v>
      </c>
      <c r="AJ8" s="55" t="s">
        <v>519</v>
      </c>
      <c r="AK8" s="227" t="s">
        <v>989</v>
      </c>
      <c r="AL8" s="227" t="s">
        <v>471</v>
      </c>
      <c r="AM8" s="227" t="s">
        <v>510</v>
      </c>
      <c r="AN8" s="55" t="s">
        <v>466</v>
      </c>
    </row>
    <row r="9" spans="1:40" s="52" customFormat="1" ht="27.75" customHeight="1">
      <c r="A9" s="129">
        <f>1+A8</f>
        <v>6</v>
      </c>
      <c r="B9" s="874" t="s">
        <v>52</v>
      </c>
      <c r="C9" s="864" t="s">
        <v>1014</v>
      </c>
      <c r="D9" s="865">
        <v>3</v>
      </c>
      <c r="E9" s="866" t="str">
        <f t="shared" si="1"/>
        <v>40-летия Победы д.3</v>
      </c>
      <c r="F9" s="870"/>
      <c r="G9" s="870" t="s">
        <v>326</v>
      </c>
      <c r="H9" s="875" t="s">
        <v>55</v>
      </c>
      <c r="I9" s="868" t="s">
        <v>437</v>
      </c>
      <c r="J9" s="227" t="s">
        <v>433</v>
      </c>
      <c r="K9" s="875">
        <v>1755.2</v>
      </c>
      <c r="L9" s="109"/>
      <c r="M9" s="876">
        <v>1134.2</v>
      </c>
      <c r="N9" s="868">
        <v>0</v>
      </c>
      <c r="O9" s="868">
        <v>1134.2</v>
      </c>
      <c r="P9" s="877">
        <v>0</v>
      </c>
      <c r="Q9" s="878">
        <v>0</v>
      </c>
      <c r="R9" s="879">
        <v>10.9</v>
      </c>
      <c r="S9" s="880">
        <v>0</v>
      </c>
      <c r="T9" s="880">
        <v>0</v>
      </c>
      <c r="U9" s="881">
        <v>0</v>
      </c>
      <c r="V9" s="878" t="s">
        <v>56</v>
      </c>
      <c r="W9" s="227">
        <v>200.2</v>
      </c>
      <c r="X9" s="865"/>
      <c r="Y9" s="865">
        <v>110</v>
      </c>
      <c r="Z9" s="865"/>
      <c r="AA9" s="865"/>
      <c r="AB9" s="865">
        <f t="shared" si="2"/>
        <v>24</v>
      </c>
      <c r="AC9" s="865">
        <v>24</v>
      </c>
      <c r="AD9" s="865">
        <v>0</v>
      </c>
      <c r="AE9" s="865" t="s">
        <v>424</v>
      </c>
      <c r="AF9" s="865"/>
      <c r="AG9" s="865" t="s">
        <v>425</v>
      </c>
      <c r="AH9" s="865">
        <v>4</v>
      </c>
      <c r="AI9" s="865" t="s">
        <v>342</v>
      </c>
      <c r="AJ9" s="865" t="s">
        <v>519</v>
      </c>
      <c r="AK9" s="227" t="s">
        <v>467</v>
      </c>
      <c r="AL9" s="227" t="s">
        <v>510</v>
      </c>
      <c r="AM9" s="227"/>
      <c r="AN9" s="865" t="s">
        <v>466</v>
      </c>
    </row>
    <row r="10" spans="1:40" s="52" customFormat="1" ht="27.75" customHeight="1">
      <c r="A10" s="129">
        <f>1+A9</f>
        <v>7</v>
      </c>
      <c r="B10" s="130" t="s">
        <v>52</v>
      </c>
      <c r="C10" s="30" t="s">
        <v>1014</v>
      </c>
      <c r="D10" s="55">
        <v>5</v>
      </c>
      <c r="E10" s="41" t="str">
        <f t="shared" si="1"/>
        <v>40-летия Победы д.5</v>
      </c>
      <c r="F10" s="727">
        <f>'Данные по МКД_АУК'!AM10</f>
        <v>1158.6</v>
      </c>
      <c r="G10" s="153" t="s">
        <v>326</v>
      </c>
      <c r="H10" s="583" t="s">
        <v>55</v>
      </c>
      <c r="I10" s="153" t="s">
        <v>437</v>
      </c>
      <c r="J10" s="227" t="s">
        <v>433</v>
      </c>
      <c r="K10" s="192">
        <v>1755.6</v>
      </c>
      <c r="L10" s="109" t="s">
        <v>973</v>
      </c>
      <c r="M10" s="583">
        <v>1134.2</v>
      </c>
      <c r="N10" s="153">
        <v>0</v>
      </c>
      <c r="O10" s="153">
        <v>1134.2</v>
      </c>
      <c r="P10" s="294">
        <v>0</v>
      </c>
      <c r="Q10" s="141">
        <v>0</v>
      </c>
      <c r="R10" s="157">
        <v>10.9</v>
      </c>
      <c r="S10" s="156">
        <v>0</v>
      </c>
      <c r="T10" s="156">
        <v>0</v>
      </c>
      <c r="U10" s="154">
        <v>0</v>
      </c>
      <c r="V10" s="141" t="s">
        <v>56</v>
      </c>
      <c r="W10" s="227">
        <v>200.2</v>
      </c>
      <c r="X10" s="55"/>
      <c r="Y10" s="55">
        <v>110</v>
      </c>
      <c r="Z10" s="55"/>
      <c r="AA10" s="55"/>
      <c r="AB10" s="55">
        <f t="shared" si="2"/>
        <v>24</v>
      </c>
      <c r="AC10" s="55">
        <v>24</v>
      </c>
      <c r="AD10" s="55">
        <v>0</v>
      </c>
      <c r="AE10" s="55" t="s">
        <v>424</v>
      </c>
      <c r="AF10" s="55"/>
      <c r="AG10" s="55" t="s">
        <v>425</v>
      </c>
      <c r="AH10" s="55">
        <v>4</v>
      </c>
      <c r="AI10" s="55" t="s">
        <v>342</v>
      </c>
      <c r="AJ10" s="55" t="s">
        <v>519</v>
      </c>
      <c r="AK10" s="227" t="s">
        <v>989</v>
      </c>
      <c r="AL10" s="227" t="s">
        <v>471</v>
      </c>
      <c r="AM10" s="227" t="s">
        <v>510</v>
      </c>
      <c r="AN10" s="55" t="s">
        <v>466</v>
      </c>
    </row>
    <row r="11" spans="1:40" s="52" customFormat="1" ht="27.75" customHeight="1">
      <c r="A11" s="129">
        <f t="shared" si="3"/>
        <v>8</v>
      </c>
      <c r="B11" s="130" t="s">
        <v>52</v>
      </c>
      <c r="C11" s="30" t="s">
        <v>1014</v>
      </c>
      <c r="D11" s="55">
        <v>7</v>
      </c>
      <c r="E11" s="41" t="str">
        <f t="shared" si="1"/>
        <v>40-летия Победы д.7</v>
      </c>
      <c r="F11" s="727">
        <f>'Данные по МКД_АУК'!AM11</f>
        <v>1153.7</v>
      </c>
      <c r="G11" s="153" t="s">
        <v>326</v>
      </c>
      <c r="H11" s="583" t="s">
        <v>55</v>
      </c>
      <c r="I11" s="153" t="s">
        <v>437</v>
      </c>
      <c r="J11" s="227" t="s">
        <v>433</v>
      </c>
      <c r="K11" s="192">
        <v>1750.8</v>
      </c>
      <c r="L11" s="109" t="s">
        <v>973</v>
      </c>
      <c r="M11" s="141">
        <v>1134.2</v>
      </c>
      <c r="N11" s="153">
        <v>0</v>
      </c>
      <c r="O11" s="153">
        <v>1134.2</v>
      </c>
      <c r="P11" s="294">
        <v>0</v>
      </c>
      <c r="Q11" s="304">
        <v>0</v>
      </c>
      <c r="R11" s="157">
        <v>10.9</v>
      </c>
      <c r="S11" s="156">
        <v>0</v>
      </c>
      <c r="T11" s="156">
        <v>0</v>
      </c>
      <c r="U11" s="154">
        <v>0</v>
      </c>
      <c r="V11" s="141" t="s">
        <v>56</v>
      </c>
      <c r="W11" s="227">
        <v>200.2</v>
      </c>
      <c r="X11" s="55"/>
      <c r="Y11" s="55">
        <v>110</v>
      </c>
      <c r="Z11" s="55"/>
      <c r="AA11" s="55"/>
      <c r="AB11" s="55">
        <f t="shared" si="2"/>
        <v>24</v>
      </c>
      <c r="AC11" s="55">
        <v>24</v>
      </c>
      <c r="AD11" s="55">
        <v>0</v>
      </c>
      <c r="AE11" s="55" t="s">
        <v>424</v>
      </c>
      <c r="AF11" s="55"/>
      <c r="AG11" s="55" t="s">
        <v>425</v>
      </c>
      <c r="AH11" s="55">
        <v>4</v>
      </c>
      <c r="AI11" s="55" t="s">
        <v>342</v>
      </c>
      <c r="AJ11" s="55" t="s">
        <v>519</v>
      </c>
      <c r="AK11" s="227" t="s">
        <v>467</v>
      </c>
      <c r="AL11" s="227" t="s">
        <v>471</v>
      </c>
      <c r="AM11" s="227" t="s">
        <v>510</v>
      </c>
      <c r="AN11" s="55" t="s">
        <v>466</v>
      </c>
    </row>
    <row r="12" spans="1:40" s="52" customFormat="1" ht="27.75" customHeight="1">
      <c r="A12" s="129">
        <f t="shared" si="3"/>
        <v>9</v>
      </c>
      <c r="B12" s="130" t="s">
        <v>52</v>
      </c>
      <c r="C12" s="30" t="s">
        <v>1014</v>
      </c>
      <c r="D12" s="55">
        <v>8</v>
      </c>
      <c r="E12" s="47" t="str">
        <f t="shared" si="1"/>
        <v>40-летия Победы д.8</v>
      </c>
      <c r="F12" s="727">
        <f>'Данные по МКД_АУК'!AM12</f>
        <v>3668.4</v>
      </c>
      <c r="G12" s="153" t="s">
        <v>327</v>
      </c>
      <c r="H12" s="583" t="s">
        <v>55</v>
      </c>
      <c r="I12" s="153" t="s">
        <v>437</v>
      </c>
      <c r="J12" s="227" t="s">
        <v>434</v>
      </c>
      <c r="K12" s="192">
        <v>4520</v>
      </c>
      <c r="L12" s="109" t="s">
        <v>973</v>
      </c>
      <c r="M12" s="141">
        <v>2356.9</v>
      </c>
      <c r="N12" s="109">
        <v>0</v>
      </c>
      <c r="O12" s="109">
        <v>0</v>
      </c>
      <c r="P12" s="295">
        <v>2356.9</v>
      </c>
      <c r="Q12" s="141"/>
      <c r="R12" s="103">
        <v>10.4</v>
      </c>
      <c r="S12" s="104">
        <v>0</v>
      </c>
      <c r="T12" s="104">
        <v>0</v>
      </c>
      <c r="U12" s="134">
        <v>0</v>
      </c>
      <c r="V12" s="141">
        <v>2007</v>
      </c>
      <c r="W12" s="227">
        <v>397</v>
      </c>
      <c r="X12" s="55"/>
      <c r="Y12" s="55">
        <v>218</v>
      </c>
      <c r="Z12" s="55"/>
      <c r="AA12" s="55"/>
      <c r="AB12" s="55">
        <f t="shared" si="2"/>
        <v>54</v>
      </c>
      <c r="AC12" s="55">
        <v>54</v>
      </c>
      <c r="AD12" s="55">
        <v>0</v>
      </c>
      <c r="AE12" s="55" t="s">
        <v>424</v>
      </c>
      <c r="AF12" s="55"/>
      <c r="AG12" s="55" t="s">
        <v>425</v>
      </c>
      <c r="AH12" s="55">
        <v>4</v>
      </c>
      <c r="AI12" s="55" t="s">
        <v>342</v>
      </c>
      <c r="AJ12" s="55" t="s">
        <v>519</v>
      </c>
      <c r="AK12" s="227" t="s">
        <v>990</v>
      </c>
      <c r="AL12" s="230" t="s">
        <v>472</v>
      </c>
      <c r="AM12" s="230" t="s">
        <v>472</v>
      </c>
      <c r="AN12" s="55" t="s">
        <v>466</v>
      </c>
    </row>
    <row r="13" spans="1:40" s="52" customFormat="1" ht="27.75" customHeight="1">
      <c r="A13" s="129">
        <f t="shared" si="3"/>
        <v>10</v>
      </c>
      <c r="B13" s="130" t="s">
        <v>52</v>
      </c>
      <c r="C13" s="30" t="s">
        <v>1014</v>
      </c>
      <c r="D13" s="55">
        <v>9</v>
      </c>
      <c r="E13" s="41" t="str">
        <f t="shared" si="1"/>
        <v>40-летия Победы д.9</v>
      </c>
      <c r="F13" s="727">
        <f>'Данные по МКД_АУК'!AM13</f>
        <v>1995.8</v>
      </c>
      <c r="G13" s="153" t="s">
        <v>326</v>
      </c>
      <c r="H13" s="583" t="s">
        <v>55</v>
      </c>
      <c r="I13" s="153" t="s">
        <v>437</v>
      </c>
      <c r="J13" s="227" t="s">
        <v>433</v>
      </c>
      <c r="K13" s="192">
        <v>2714.8</v>
      </c>
      <c r="L13" s="109" t="s">
        <v>973</v>
      </c>
      <c r="M13" s="744">
        <v>1584</v>
      </c>
      <c r="N13" s="109">
        <v>0</v>
      </c>
      <c r="O13" s="109">
        <v>1584</v>
      </c>
      <c r="P13" s="295">
        <v>0</v>
      </c>
      <c r="Q13" s="304">
        <v>0</v>
      </c>
      <c r="R13" s="103">
        <v>10.4</v>
      </c>
      <c r="S13" s="104">
        <v>0</v>
      </c>
      <c r="T13" s="104">
        <v>0</v>
      </c>
      <c r="U13" s="134">
        <v>0</v>
      </c>
      <c r="V13" s="304" t="s">
        <v>56</v>
      </c>
      <c r="W13" s="227">
        <v>300.3</v>
      </c>
      <c r="X13" s="55"/>
      <c r="Y13" s="55">
        <v>165</v>
      </c>
      <c r="Z13" s="55"/>
      <c r="AA13" s="55"/>
      <c r="AB13" s="55">
        <f t="shared" si="2"/>
        <v>30</v>
      </c>
      <c r="AC13" s="55">
        <v>30</v>
      </c>
      <c r="AD13" s="55">
        <v>0</v>
      </c>
      <c r="AE13" s="55" t="s">
        <v>424</v>
      </c>
      <c r="AF13" s="55"/>
      <c r="AG13" s="55" t="s">
        <v>425</v>
      </c>
      <c r="AH13" s="55">
        <v>6</v>
      </c>
      <c r="AI13" s="55" t="s">
        <v>342</v>
      </c>
      <c r="AJ13" s="55" t="s">
        <v>519</v>
      </c>
      <c r="AK13" s="227" t="s">
        <v>467</v>
      </c>
      <c r="AL13" s="227" t="s">
        <v>471</v>
      </c>
      <c r="AM13" s="227" t="s">
        <v>510</v>
      </c>
      <c r="AN13" s="55" t="s">
        <v>466</v>
      </c>
    </row>
    <row r="14" spans="1:40" s="73" customFormat="1" ht="27.75" customHeight="1">
      <c r="A14" s="228">
        <f t="shared" si="3"/>
        <v>11</v>
      </c>
      <c r="B14" s="113" t="s">
        <v>52</v>
      </c>
      <c r="C14" s="161" t="s">
        <v>65</v>
      </c>
      <c r="D14" s="115">
        <v>6</v>
      </c>
      <c r="E14" s="229" t="str">
        <f t="shared" si="1"/>
        <v>Вавилова д.6</v>
      </c>
      <c r="F14" s="727">
        <f>'Данные по МКД_АУК'!AM14</f>
        <v>3609.4</v>
      </c>
      <c r="G14" s="218" t="s">
        <v>326</v>
      </c>
      <c r="H14" s="306" t="s">
        <v>55</v>
      </c>
      <c r="I14" s="153" t="s">
        <v>437</v>
      </c>
      <c r="J14" s="227" t="s">
        <v>434</v>
      </c>
      <c r="K14" s="217">
        <v>5180</v>
      </c>
      <c r="L14" s="109" t="s">
        <v>973</v>
      </c>
      <c r="M14" s="305">
        <v>2285.3</v>
      </c>
      <c r="N14" s="48">
        <v>0</v>
      </c>
      <c r="O14" s="109">
        <f>M14</f>
        <v>2285.3</v>
      </c>
      <c r="P14" s="296">
        <v>0</v>
      </c>
      <c r="Q14" s="239">
        <v>0</v>
      </c>
      <c r="R14" s="35">
        <v>22</v>
      </c>
      <c r="S14" s="34">
        <v>0</v>
      </c>
      <c r="T14" s="34">
        <v>0</v>
      </c>
      <c r="U14" s="36">
        <v>0</v>
      </c>
      <c r="V14" s="305">
        <v>2008</v>
      </c>
      <c r="W14" s="230">
        <v>484</v>
      </c>
      <c r="X14" s="115"/>
      <c r="Y14" s="115">
        <v>185</v>
      </c>
      <c r="Z14" s="115"/>
      <c r="AA14" s="115"/>
      <c r="AB14" s="115">
        <f t="shared" si="2"/>
        <v>75</v>
      </c>
      <c r="AC14" s="115">
        <v>10</v>
      </c>
      <c r="AD14" s="115">
        <v>65</v>
      </c>
      <c r="AE14" s="115" t="s">
        <v>424</v>
      </c>
      <c r="AF14" s="115"/>
      <c r="AG14" s="115" t="s">
        <v>425</v>
      </c>
      <c r="AH14" s="115">
        <v>6</v>
      </c>
      <c r="AI14" s="115" t="s">
        <v>342</v>
      </c>
      <c r="AJ14" s="55" t="s">
        <v>519</v>
      </c>
      <c r="AK14" s="230" t="s">
        <v>326</v>
      </c>
      <c r="AL14" s="230" t="s">
        <v>468</v>
      </c>
      <c r="AM14" s="230" t="s">
        <v>468</v>
      </c>
      <c r="AN14" s="55" t="s">
        <v>466</v>
      </c>
    </row>
    <row r="15" spans="1:40" ht="27.75" customHeight="1">
      <c r="A15" s="129">
        <f t="shared" si="3"/>
        <v>12</v>
      </c>
      <c r="B15" s="38" t="s">
        <v>52</v>
      </c>
      <c r="C15" s="39" t="s">
        <v>66</v>
      </c>
      <c r="D15" s="40">
        <v>20</v>
      </c>
      <c r="E15" s="41" t="str">
        <f t="shared" si="1"/>
        <v>Кирова д.20</v>
      </c>
      <c r="F15" s="727">
        <f>'Данные по МКД_АУК'!AM15</f>
        <v>3367.9</v>
      </c>
      <c r="G15" s="218" t="s">
        <v>329</v>
      </c>
      <c r="H15" s="306" t="s">
        <v>55</v>
      </c>
      <c r="I15" s="192" t="s">
        <v>437</v>
      </c>
      <c r="J15" s="227"/>
      <c r="K15" s="217">
        <v>4653</v>
      </c>
      <c r="L15" s="109" t="s">
        <v>973</v>
      </c>
      <c r="M15" s="745">
        <v>2448.9</v>
      </c>
      <c r="N15" s="109">
        <v>0</v>
      </c>
      <c r="O15" s="109">
        <f>M15</f>
        <v>2448.9</v>
      </c>
      <c r="P15" s="295">
        <v>0</v>
      </c>
      <c r="Q15" s="304">
        <v>0</v>
      </c>
      <c r="R15" s="35">
        <v>29.1</v>
      </c>
      <c r="S15" s="34">
        <v>0</v>
      </c>
      <c r="T15" s="34">
        <v>0</v>
      </c>
      <c r="U15" s="36">
        <v>0</v>
      </c>
      <c r="V15" s="305" t="s">
        <v>56</v>
      </c>
      <c r="W15" s="227">
        <v>474</v>
      </c>
      <c r="X15" s="55"/>
      <c r="Y15" s="40">
        <v>237</v>
      </c>
      <c r="Z15" s="40"/>
      <c r="AA15" s="40"/>
      <c r="AB15" s="55">
        <f t="shared" si="2"/>
        <v>55</v>
      </c>
      <c r="AC15" s="40">
        <v>55</v>
      </c>
      <c r="AD15" s="40">
        <v>0</v>
      </c>
      <c r="AE15" s="55" t="s">
        <v>424</v>
      </c>
      <c r="AF15" s="40"/>
      <c r="AG15" s="55" t="s">
        <v>425</v>
      </c>
      <c r="AH15" s="55">
        <v>8</v>
      </c>
      <c r="AI15" s="55" t="s">
        <v>342</v>
      </c>
      <c r="AJ15" s="55" t="s">
        <v>519</v>
      </c>
      <c r="AK15" s="227" t="s">
        <v>990</v>
      </c>
      <c r="AL15" s="227" t="s">
        <v>471</v>
      </c>
      <c r="AM15" s="227" t="s">
        <v>510</v>
      </c>
      <c r="AN15" s="55" t="s">
        <v>466</v>
      </c>
    </row>
    <row r="16" spans="1:40" ht="27.75" customHeight="1">
      <c r="A16" s="129">
        <f t="shared" si="3"/>
        <v>13</v>
      </c>
      <c r="B16" s="38" t="s">
        <v>52</v>
      </c>
      <c r="C16" s="39" t="s">
        <v>66</v>
      </c>
      <c r="D16" s="40">
        <v>22</v>
      </c>
      <c r="E16" s="41" t="str">
        <f t="shared" si="1"/>
        <v>Кирова д.22</v>
      </c>
      <c r="F16" s="727">
        <f>'Данные по МКД_АУК'!AM16</f>
        <v>2928</v>
      </c>
      <c r="G16" s="218" t="s">
        <v>327</v>
      </c>
      <c r="H16" s="306" t="s">
        <v>63</v>
      </c>
      <c r="I16" s="153" t="s">
        <v>437</v>
      </c>
      <c r="J16" s="227"/>
      <c r="K16" s="217">
        <v>4290</v>
      </c>
      <c r="L16" s="109" t="s">
        <v>973</v>
      </c>
      <c r="M16" s="746">
        <v>2302.8</v>
      </c>
      <c r="N16" s="109">
        <v>0</v>
      </c>
      <c r="O16" s="109">
        <v>0</v>
      </c>
      <c r="P16" s="295">
        <v>2302.8</v>
      </c>
      <c r="Q16" s="239"/>
      <c r="R16" s="35">
        <v>29.12</v>
      </c>
      <c r="S16" s="34">
        <v>0</v>
      </c>
      <c r="T16" s="34">
        <v>0</v>
      </c>
      <c r="U16" s="36">
        <v>0</v>
      </c>
      <c r="V16" s="305" t="s">
        <v>56</v>
      </c>
      <c r="W16" s="227">
        <v>431.3</v>
      </c>
      <c r="X16" s="55"/>
      <c r="Y16" s="40">
        <v>237</v>
      </c>
      <c r="Z16" s="40"/>
      <c r="AA16" s="40"/>
      <c r="AB16" s="55">
        <f t="shared" si="2"/>
        <v>62</v>
      </c>
      <c r="AC16" s="40">
        <v>62</v>
      </c>
      <c r="AD16" s="40">
        <v>0</v>
      </c>
      <c r="AE16" s="55" t="s">
        <v>424</v>
      </c>
      <c r="AF16" s="40"/>
      <c r="AG16" s="55" t="s">
        <v>425</v>
      </c>
      <c r="AH16" s="55">
        <v>8</v>
      </c>
      <c r="AI16" s="55" t="s">
        <v>342</v>
      </c>
      <c r="AJ16" s="55" t="s">
        <v>519</v>
      </c>
      <c r="AK16" s="227" t="s">
        <v>989</v>
      </c>
      <c r="AL16" s="227"/>
      <c r="AM16" s="227" t="s">
        <v>511</v>
      </c>
      <c r="AN16" s="55" t="s">
        <v>466</v>
      </c>
    </row>
    <row r="17" spans="1:40" ht="27.75" customHeight="1">
      <c r="A17" s="129">
        <f aca="true" t="shared" si="4" ref="A17:A24">1+A16</f>
        <v>14</v>
      </c>
      <c r="B17" s="38" t="s">
        <v>52</v>
      </c>
      <c r="C17" s="39" t="s">
        <v>66</v>
      </c>
      <c r="D17" s="40">
        <v>26</v>
      </c>
      <c r="E17" s="41" t="str">
        <f t="shared" si="1"/>
        <v>Кирова д.26</v>
      </c>
      <c r="F17" s="727">
        <f>'Данные по МКД_АУК'!AM17</f>
        <v>2476.1</v>
      </c>
      <c r="G17" s="218" t="s">
        <v>329</v>
      </c>
      <c r="H17" s="306" t="s">
        <v>55</v>
      </c>
      <c r="I17" s="153" t="s">
        <v>437</v>
      </c>
      <c r="J17" s="227"/>
      <c r="K17" s="217">
        <v>3449</v>
      </c>
      <c r="L17" s="109" t="s">
        <v>973</v>
      </c>
      <c r="M17" s="746">
        <v>1786.7</v>
      </c>
      <c r="N17" s="109">
        <v>0</v>
      </c>
      <c r="O17" s="109">
        <f aca="true" t="shared" si="5" ref="O17:O30">M17</f>
        <v>1786.7</v>
      </c>
      <c r="P17" s="295">
        <v>0</v>
      </c>
      <c r="Q17" s="141">
        <v>0</v>
      </c>
      <c r="R17" s="35">
        <v>29.1</v>
      </c>
      <c r="S17" s="34">
        <v>0</v>
      </c>
      <c r="T17" s="34">
        <v>0</v>
      </c>
      <c r="U17" s="36">
        <v>0</v>
      </c>
      <c r="V17" s="305" t="s">
        <v>56</v>
      </c>
      <c r="W17" s="227">
        <v>476</v>
      </c>
      <c r="X17" s="55"/>
      <c r="Y17" s="40">
        <v>238</v>
      </c>
      <c r="Z17" s="40"/>
      <c r="AA17" s="40"/>
      <c r="AB17" s="55">
        <f t="shared" si="2"/>
        <v>36</v>
      </c>
      <c r="AC17" s="40">
        <v>36</v>
      </c>
      <c r="AD17" s="40">
        <v>0</v>
      </c>
      <c r="AE17" s="55" t="s">
        <v>424</v>
      </c>
      <c r="AF17" s="40"/>
      <c r="AG17" s="55" t="s">
        <v>425</v>
      </c>
      <c r="AH17" s="55">
        <v>8</v>
      </c>
      <c r="AI17" s="55" t="s">
        <v>342</v>
      </c>
      <c r="AJ17" s="55" t="s">
        <v>519</v>
      </c>
      <c r="AK17" s="227" t="s">
        <v>989</v>
      </c>
      <c r="AL17" s="227"/>
      <c r="AM17" s="227" t="s">
        <v>510</v>
      </c>
      <c r="AN17" s="55" t="s">
        <v>466</v>
      </c>
    </row>
    <row r="18" spans="1:40" ht="27.75" customHeight="1">
      <c r="A18" s="129">
        <f t="shared" si="4"/>
        <v>15</v>
      </c>
      <c r="B18" s="130" t="s">
        <v>52</v>
      </c>
      <c r="C18" s="39" t="s">
        <v>66</v>
      </c>
      <c r="D18" s="55">
        <v>28</v>
      </c>
      <c r="E18" s="41" t="str">
        <f t="shared" si="1"/>
        <v>Кирова д.28</v>
      </c>
      <c r="F18" s="727">
        <f>'Данные по МКД_АУК'!AM18</f>
        <v>3208.7</v>
      </c>
      <c r="G18" s="153" t="s">
        <v>329</v>
      </c>
      <c r="H18" s="583" t="s">
        <v>55</v>
      </c>
      <c r="I18" s="153" t="s">
        <v>437</v>
      </c>
      <c r="J18" s="227"/>
      <c r="K18" s="192">
        <v>4272</v>
      </c>
      <c r="L18" s="109" t="s">
        <v>973</v>
      </c>
      <c r="M18" s="746">
        <v>2247.6</v>
      </c>
      <c r="N18" s="109">
        <v>0</v>
      </c>
      <c r="O18" s="109">
        <f t="shared" si="5"/>
        <v>2247.6</v>
      </c>
      <c r="P18" s="295">
        <v>0</v>
      </c>
      <c r="Q18" s="304">
        <v>0</v>
      </c>
      <c r="R18" s="35">
        <v>40.4</v>
      </c>
      <c r="S18" s="34">
        <v>0</v>
      </c>
      <c r="T18" s="34">
        <v>0</v>
      </c>
      <c r="U18" s="36">
        <v>0</v>
      </c>
      <c r="V18" s="305" t="s">
        <v>56</v>
      </c>
      <c r="W18" s="227"/>
      <c r="X18" s="55"/>
      <c r="Y18" s="55"/>
      <c r="Z18" s="55"/>
      <c r="AA18" s="55"/>
      <c r="AB18" s="55">
        <f t="shared" si="2"/>
        <v>62</v>
      </c>
      <c r="AC18" s="55">
        <v>62</v>
      </c>
      <c r="AD18" s="55">
        <v>0</v>
      </c>
      <c r="AE18" s="55" t="s">
        <v>424</v>
      </c>
      <c r="AF18" s="55"/>
      <c r="AG18" s="55" t="s">
        <v>425</v>
      </c>
      <c r="AH18" s="55">
        <v>10</v>
      </c>
      <c r="AI18" s="55" t="s">
        <v>342</v>
      </c>
      <c r="AJ18" s="55" t="s">
        <v>519</v>
      </c>
      <c r="AK18" s="227" t="s">
        <v>989</v>
      </c>
      <c r="AL18" s="227"/>
      <c r="AM18" s="227" t="s">
        <v>510</v>
      </c>
      <c r="AN18" s="55" t="s">
        <v>466</v>
      </c>
    </row>
    <row r="19" spans="1:40" ht="27.75" customHeight="1">
      <c r="A19" s="129">
        <f t="shared" si="4"/>
        <v>16</v>
      </c>
      <c r="B19" s="38" t="s">
        <v>52</v>
      </c>
      <c r="C19" s="39" t="s">
        <v>66</v>
      </c>
      <c r="D19" s="40">
        <v>30</v>
      </c>
      <c r="E19" s="41" t="str">
        <f t="shared" si="1"/>
        <v>Кирова д.30</v>
      </c>
      <c r="F19" s="727">
        <f>'Данные по МКД_АУК'!AM19</f>
        <v>3107.4</v>
      </c>
      <c r="G19" s="218" t="s">
        <v>329</v>
      </c>
      <c r="H19" s="306" t="s">
        <v>55</v>
      </c>
      <c r="I19" s="153" t="s">
        <v>437</v>
      </c>
      <c r="J19" s="227"/>
      <c r="K19" s="217">
        <v>4309.5</v>
      </c>
      <c r="L19" s="109" t="s">
        <v>973</v>
      </c>
      <c r="M19" s="746">
        <v>2256.4</v>
      </c>
      <c r="N19" s="109">
        <v>0</v>
      </c>
      <c r="O19" s="109">
        <f t="shared" si="5"/>
        <v>2256.4</v>
      </c>
      <c r="P19" s="295">
        <v>0</v>
      </c>
      <c r="Q19" s="304">
        <v>0</v>
      </c>
      <c r="R19" s="35">
        <v>29.1</v>
      </c>
      <c r="S19" s="34">
        <v>0</v>
      </c>
      <c r="T19" s="34">
        <v>0</v>
      </c>
      <c r="U19" s="36">
        <v>0</v>
      </c>
      <c r="V19" s="305" t="s">
        <v>56</v>
      </c>
      <c r="W19" s="227">
        <v>436.8</v>
      </c>
      <c r="X19" s="55"/>
      <c r="Y19" s="40">
        <v>240</v>
      </c>
      <c r="Z19" s="40"/>
      <c r="AA19" s="40"/>
      <c r="AB19" s="55">
        <f t="shared" si="2"/>
        <v>48</v>
      </c>
      <c r="AC19" s="40">
        <v>48</v>
      </c>
      <c r="AD19" s="40">
        <v>0</v>
      </c>
      <c r="AE19" s="55" t="s">
        <v>424</v>
      </c>
      <c r="AF19" s="40"/>
      <c r="AG19" s="55" t="s">
        <v>425</v>
      </c>
      <c r="AH19" s="55">
        <v>8</v>
      </c>
      <c r="AI19" s="55" t="s">
        <v>342</v>
      </c>
      <c r="AJ19" s="55" t="s">
        <v>519</v>
      </c>
      <c r="AK19" s="227" t="s">
        <v>989</v>
      </c>
      <c r="AL19" s="227"/>
      <c r="AM19" s="227" t="s">
        <v>510</v>
      </c>
      <c r="AN19" s="55" t="s">
        <v>466</v>
      </c>
    </row>
    <row r="20" spans="1:40" ht="27.75" customHeight="1">
      <c r="A20" s="129">
        <f t="shared" si="4"/>
        <v>17</v>
      </c>
      <c r="B20" s="38" t="s">
        <v>52</v>
      </c>
      <c r="C20" s="39" t="s">
        <v>66</v>
      </c>
      <c r="D20" s="40">
        <v>37</v>
      </c>
      <c r="E20" s="41" t="str">
        <f t="shared" si="1"/>
        <v>Кирова д.37</v>
      </c>
      <c r="F20" s="727">
        <f>'Данные по МКД_АУК'!AM20</f>
        <v>4086.6</v>
      </c>
      <c r="G20" s="218" t="s">
        <v>326</v>
      </c>
      <c r="H20" s="306" t="s">
        <v>55</v>
      </c>
      <c r="I20" s="153" t="s">
        <v>437</v>
      </c>
      <c r="J20" s="227"/>
      <c r="K20" s="217">
        <v>5922</v>
      </c>
      <c r="L20" s="109" t="s">
        <v>973</v>
      </c>
      <c r="M20" s="746">
        <v>2634</v>
      </c>
      <c r="N20" s="109">
        <v>0</v>
      </c>
      <c r="O20" s="109">
        <f t="shared" si="5"/>
        <v>2634</v>
      </c>
      <c r="P20" s="295">
        <v>0</v>
      </c>
      <c r="Q20" s="304">
        <v>0</v>
      </c>
      <c r="R20" s="35">
        <v>43.7</v>
      </c>
      <c r="S20" s="34">
        <v>0</v>
      </c>
      <c r="T20" s="34">
        <v>0</v>
      </c>
      <c r="U20" s="36">
        <v>0</v>
      </c>
      <c r="V20" s="305" t="s">
        <v>56</v>
      </c>
      <c r="W20" s="227">
        <v>426</v>
      </c>
      <c r="X20" s="55"/>
      <c r="Y20" s="40">
        <v>234</v>
      </c>
      <c r="Z20" s="40"/>
      <c r="AA20" s="40"/>
      <c r="AB20" s="55">
        <f t="shared" si="2"/>
        <v>84</v>
      </c>
      <c r="AC20" s="40">
        <v>84</v>
      </c>
      <c r="AD20" s="40">
        <v>0</v>
      </c>
      <c r="AE20" s="55" t="s">
        <v>424</v>
      </c>
      <c r="AF20" s="40"/>
      <c r="AG20" s="55" t="s">
        <v>425</v>
      </c>
      <c r="AH20" s="55">
        <v>12</v>
      </c>
      <c r="AI20" s="55" t="s">
        <v>342</v>
      </c>
      <c r="AJ20" s="55" t="s">
        <v>519</v>
      </c>
      <c r="AK20" s="227" t="s">
        <v>992</v>
      </c>
      <c r="AL20" s="227"/>
      <c r="AM20" s="227" t="s">
        <v>468</v>
      </c>
      <c r="AN20" s="55" t="s">
        <v>466</v>
      </c>
    </row>
    <row r="21" spans="1:40" ht="27.75" customHeight="1">
      <c r="A21" s="129">
        <f t="shared" si="4"/>
        <v>18</v>
      </c>
      <c r="B21" s="38" t="s">
        <v>52</v>
      </c>
      <c r="C21" s="39" t="s">
        <v>66</v>
      </c>
      <c r="D21" s="40">
        <v>38</v>
      </c>
      <c r="E21" s="41" t="str">
        <f t="shared" si="1"/>
        <v>Кирова д.38</v>
      </c>
      <c r="F21" s="727">
        <f>'Данные по МКД_АУК'!AM21</f>
        <v>4374.9</v>
      </c>
      <c r="G21" s="218" t="s">
        <v>329</v>
      </c>
      <c r="H21" s="306" t="s">
        <v>55</v>
      </c>
      <c r="I21" s="153" t="s">
        <v>437</v>
      </c>
      <c r="J21" s="227"/>
      <c r="K21" s="217">
        <v>6671.5</v>
      </c>
      <c r="L21" s="109" t="s">
        <v>973</v>
      </c>
      <c r="M21" s="746">
        <v>3345</v>
      </c>
      <c r="N21" s="109">
        <v>0</v>
      </c>
      <c r="O21" s="109">
        <f t="shared" si="5"/>
        <v>3345</v>
      </c>
      <c r="P21" s="295">
        <v>0</v>
      </c>
      <c r="Q21" s="304">
        <v>0</v>
      </c>
      <c r="R21" s="35">
        <v>43.7</v>
      </c>
      <c r="S21" s="34">
        <v>0</v>
      </c>
      <c r="T21" s="34">
        <v>0</v>
      </c>
      <c r="U21" s="36">
        <v>0</v>
      </c>
      <c r="V21" s="305" t="s">
        <v>56</v>
      </c>
      <c r="W21" s="227">
        <v>604.2</v>
      </c>
      <c r="X21" s="55"/>
      <c r="Y21" s="40">
        <v>332</v>
      </c>
      <c r="Z21" s="40"/>
      <c r="AA21" s="40"/>
      <c r="AB21" s="55">
        <f t="shared" si="2"/>
        <v>54</v>
      </c>
      <c r="AC21" s="40">
        <v>54</v>
      </c>
      <c r="AD21" s="40">
        <v>0</v>
      </c>
      <c r="AE21" s="55" t="s">
        <v>424</v>
      </c>
      <c r="AF21" s="40"/>
      <c r="AG21" s="55" t="s">
        <v>425</v>
      </c>
      <c r="AH21" s="55">
        <v>12</v>
      </c>
      <c r="AI21" s="55" t="s">
        <v>342</v>
      </c>
      <c r="AJ21" s="55" t="s">
        <v>519</v>
      </c>
      <c r="AK21" s="227" t="s">
        <v>989</v>
      </c>
      <c r="AL21" s="227"/>
      <c r="AM21" s="227" t="s">
        <v>510</v>
      </c>
      <c r="AN21" s="55" t="s">
        <v>466</v>
      </c>
    </row>
    <row r="22" spans="1:40" ht="27.75" customHeight="1">
      <c r="A22" s="129">
        <f t="shared" si="4"/>
        <v>19</v>
      </c>
      <c r="B22" s="38" t="s">
        <v>52</v>
      </c>
      <c r="C22" s="39" t="s">
        <v>66</v>
      </c>
      <c r="D22" s="736" t="s">
        <v>1078</v>
      </c>
      <c r="E22" s="41" t="str">
        <f t="shared" si="1"/>
        <v>Кирова д.40А</v>
      </c>
      <c r="F22" s="727">
        <f>'Данные по МКД_АУК'!AM22</f>
        <v>2108.3</v>
      </c>
      <c r="G22" s="743" t="s">
        <v>1080</v>
      </c>
      <c r="H22" s="306" t="s">
        <v>55</v>
      </c>
      <c r="I22" s="153" t="s">
        <v>437</v>
      </c>
      <c r="J22" s="335" t="s">
        <v>1081</v>
      </c>
      <c r="K22" s="217">
        <v>2949.3</v>
      </c>
      <c r="L22" s="743" t="s">
        <v>1083</v>
      </c>
      <c r="M22" s="746">
        <v>2991.2</v>
      </c>
      <c r="N22" s="48">
        <v>1771.2</v>
      </c>
      <c r="O22" s="48">
        <v>1220</v>
      </c>
      <c r="P22" s="295">
        <v>0</v>
      </c>
      <c r="Q22" s="304">
        <v>0</v>
      </c>
      <c r="R22" s="35">
        <v>0</v>
      </c>
      <c r="S22" s="34">
        <v>8.95</v>
      </c>
      <c r="T22" s="737" t="s">
        <v>56</v>
      </c>
      <c r="U22" s="36">
        <v>48.95</v>
      </c>
      <c r="V22" s="305">
        <v>2020</v>
      </c>
      <c r="W22" s="227">
        <v>318</v>
      </c>
      <c r="X22" s="753" t="s">
        <v>915</v>
      </c>
      <c r="Y22" s="40">
        <v>106</v>
      </c>
      <c r="Z22" s="736" t="s">
        <v>468</v>
      </c>
      <c r="AA22" s="40"/>
      <c r="AB22" s="55">
        <v>30</v>
      </c>
      <c r="AC22" s="40">
        <v>0</v>
      </c>
      <c r="AD22" s="40">
        <v>30</v>
      </c>
      <c r="AE22" s="780" t="s">
        <v>1088</v>
      </c>
      <c r="AF22" s="736" t="s">
        <v>1089</v>
      </c>
      <c r="AG22" s="780" t="s">
        <v>1090</v>
      </c>
      <c r="AH22" s="115">
        <v>4</v>
      </c>
      <c r="AI22" s="115" t="s">
        <v>342</v>
      </c>
      <c r="AJ22" s="115" t="s">
        <v>519</v>
      </c>
      <c r="AK22" s="227" t="s">
        <v>326</v>
      </c>
      <c r="AL22" s="335" t="s">
        <v>1091</v>
      </c>
      <c r="AM22" s="230" t="s">
        <v>468</v>
      </c>
      <c r="AN22" s="55" t="s">
        <v>466</v>
      </c>
    </row>
    <row r="23" spans="1:40" ht="27.75" customHeight="1">
      <c r="A23" s="129">
        <f t="shared" si="4"/>
        <v>20</v>
      </c>
      <c r="B23" s="38" t="s">
        <v>52</v>
      </c>
      <c r="C23" s="39" t="s">
        <v>66</v>
      </c>
      <c r="D23" s="40">
        <v>42</v>
      </c>
      <c r="E23" s="41" t="str">
        <f t="shared" si="1"/>
        <v>Кирова д.42</v>
      </c>
      <c r="F23" s="727">
        <f>'Данные по МКД_АУК'!AM23</f>
        <v>1236.9</v>
      </c>
      <c r="G23" s="218" t="s">
        <v>329</v>
      </c>
      <c r="H23" s="306" t="s">
        <v>55</v>
      </c>
      <c r="I23" s="153" t="s">
        <v>437</v>
      </c>
      <c r="J23" s="227"/>
      <c r="K23" s="217">
        <v>1748</v>
      </c>
      <c r="L23" s="109" t="s">
        <v>973</v>
      </c>
      <c r="M23" s="746">
        <v>1054.6</v>
      </c>
      <c r="N23" s="109">
        <v>0</v>
      </c>
      <c r="O23" s="109">
        <f t="shared" si="5"/>
        <v>1054.6</v>
      </c>
      <c r="P23" s="295">
        <v>0</v>
      </c>
      <c r="Q23" s="304">
        <v>0</v>
      </c>
      <c r="R23" s="35">
        <v>11</v>
      </c>
      <c r="S23" s="34">
        <v>0</v>
      </c>
      <c r="T23" s="34">
        <v>0</v>
      </c>
      <c r="U23" s="36">
        <v>0</v>
      </c>
      <c r="V23" s="305" t="s">
        <v>56</v>
      </c>
      <c r="W23" s="227">
        <v>189.3</v>
      </c>
      <c r="X23" s="55"/>
      <c r="Y23" s="40">
        <v>104</v>
      </c>
      <c r="Z23" s="40"/>
      <c r="AA23" s="40"/>
      <c r="AB23" s="55">
        <f t="shared" si="2"/>
        <v>24</v>
      </c>
      <c r="AC23" s="40">
        <v>24</v>
      </c>
      <c r="AD23" s="40">
        <v>0</v>
      </c>
      <c r="AE23" s="55" t="s">
        <v>424</v>
      </c>
      <c r="AF23" s="40"/>
      <c r="AG23" s="55" t="s">
        <v>425</v>
      </c>
      <c r="AH23" s="55">
        <v>4</v>
      </c>
      <c r="AI23" s="55" t="s">
        <v>342</v>
      </c>
      <c r="AJ23" s="55" t="s">
        <v>519</v>
      </c>
      <c r="AK23" s="227" t="s">
        <v>996</v>
      </c>
      <c r="AL23" s="227"/>
      <c r="AM23" s="227" t="s">
        <v>510</v>
      </c>
      <c r="AN23" s="55" t="s">
        <v>466</v>
      </c>
    </row>
    <row r="24" spans="1:40" ht="27.75" customHeight="1">
      <c r="A24" s="129">
        <f t="shared" si="4"/>
        <v>21</v>
      </c>
      <c r="B24" s="38" t="s">
        <v>52</v>
      </c>
      <c r="C24" s="39" t="s">
        <v>66</v>
      </c>
      <c r="D24" s="40">
        <v>44</v>
      </c>
      <c r="E24" s="41" t="str">
        <f t="shared" si="1"/>
        <v>Кирова д.44</v>
      </c>
      <c r="F24" s="727">
        <f>'Данные по МКД_АУК'!AM24</f>
        <v>1284.3</v>
      </c>
      <c r="G24" s="218" t="s">
        <v>329</v>
      </c>
      <c r="H24" s="306" t="s">
        <v>55</v>
      </c>
      <c r="I24" s="153" t="s">
        <v>437</v>
      </c>
      <c r="J24" s="227"/>
      <c r="K24" s="217">
        <v>1760.4</v>
      </c>
      <c r="L24" s="109" t="s">
        <v>973</v>
      </c>
      <c r="M24" s="746">
        <v>1403</v>
      </c>
      <c r="N24" s="109">
        <v>0</v>
      </c>
      <c r="O24" s="109">
        <f t="shared" si="5"/>
        <v>1403</v>
      </c>
      <c r="P24" s="295">
        <v>0</v>
      </c>
      <c r="Q24" s="304">
        <v>0</v>
      </c>
      <c r="R24" s="35">
        <v>11.2</v>
      </c>
      <c r="S24" s="34">
        <v>0</v>
      </c>
      <c r="T24" s="34">
        <v>0</v>
      </c>
      <c r="U24" s="36">
        <v>0</v>
      </c>
      <c r="V24" s="305" t="s">
        <v>56</v>
      </c>
      <c r="W24" s="227">
        <v>189.3</v>
      </c>
      <c r="X24" s="55"/>
      <c r="Y24" s="40">
        <v>104</v>
      </c>
      <c r="Z24" s="40"/>
      <c r="AA24" s="40"/>
      <c r="AB24" s="55">
        <f t="shared" si="2"/>
        <v>24</v>
      </c>
      <c r="AC24" s="40">
        <v>24</v>
      </c>
      <c r="AD24" s="40">
        <v>0</v>
      </c>
      <c r="AE24" s="55" t="s">
        <v>424</v>
      </c>
      <c r="AF24" s="40"/>
      <c r="AG24" s="55" t="s">
        <v>425</v>
      </c>
      <c r="AH24" s="55">
        <v>4</v>
      </c>
      <c r="AI24" s="55" t="s">
        <v>342</v>
      </c>
      <c r="AJ24" s="55" t="s">
        <v>519</v>
      </c>
      <c r="AK24" s="227" t="s">
        <v>467</v>
      </c>
      <c r="AL24" s="227"/>
      <c r="AM24" s="227" t="s">
        <v>510</v>
      </c>
      <c r="AN24" s="55" t="s">
        <v>466</v>
      </c>
    </row>
    <row r="25" spans="1:40" ht="27.75" customHeight="1">
      <c r="A25" s="129">
        <f aca="true" t="shared" si="6" ref="A25:A56">1+A24</f>
        <v>22</v>
      </c>
      <c r="B25" s="38" t="s">
        <v>52</v>
      </c>
      <c r="C25" s="39" t="s">
        <v>66</v>
      </c>
      <c r="D25" s="40">
        <v>52</v>
      </c>
      <c r="E25" s="41" t="str">
        <f t="shared" si="1"/>
        <v>Кирова д.52</v>
      </c>
      <c r="F25" s="727">
        <f>'Данные по МКД_АУК'!AM25</f>
        <v>2019.7</v>
      </c>
      <c r="G25" s="218" t="s">
        <v>326</v>
      </c>
      <c r="H25" s="306" t="s">
        <v>55</v>
      </c>
      <c r="I25" s="153" t="s">
        <v>437</v>
      </c>
      <c r="J25" s="227"/>
      <c r="K25" s="217">
        <v>2738</v>
      </c>
      <c r="L25" s="109" t="s">
        <v>973</v>
      </c>
      <c r="M25" s="746">
        <v>1403</v>
      </c>
      <c r="N25" s="109">
        <v>0</v>
      </c>
      <c r="O25" s="109">
        <f t="shared" si="5"/>
        <v>1403</v>
      </c>
      <c r="P25" s="295">
        <v>0</v>
      </c>
      <c r="Q25" s="304">
        <v>0</v>
      </c>
      <c r="R25" s="35">
        <v>12.6</v>
      </c>
      <c r="S25" s="34">
        <v>0</v>
      </c>
      <c r="T25" s="34">
        <v>0</v>
      </c>
      <c r="U25" s="36">
        <v>0</v>
      </c>
      <c r="V25" s="305" t="s">
        <v>56</v>
      </c>
      <c r="W25" s="227"/>
      <c r="X25" s="55"/>
      <c r="Y25" s="40"/>
      <c r="Z25" s="40"/>
      <c r="AA25" s="40"/>
      <c r="AB25" s="55">
        <f t="shared" si="2"/>
        <v>30</v>
      </c>
      <c r="AC25" s="40">
        <v>30</v>
      </c>
      <c r="AD25" s="40">
        <v>0</v>
      </c>
      <c r="AE25" s="55" t="s">
        <v>424</v>
      </c>
      <c r="AF25" s="40"/>
      <c r="AG25" s="55" t="s">
        <v>425</v>
      </c>
      <c r="AH25" s="55">
        <v>6</v>
      </c>
      <c r="AI25" s="55" t="s">
        <v>342</v>
      </c>
      <c r="AJ25" s="55" t="s">
        <v>519</v>
      </c>
      <c r="AK25" s="227" t="s">
        <v>989</v>
      </c>
      <c r="AL25" s="227"/>
      <c r="AM25" s="227" t="s">
        <v>510</v>
      </c>
      <c r="AN25" s="55" t="s">
        <v>466</v>
      </c>
    </row>
    <row r="26" spans="1:40" ht="27.75" customHeight="1">
      <c r="A26" s="129">
        <f t="shared" si="6"/>
        <v>23</v>
      </c>
      <c r="B26" s="38" t="s">
        <v>52</v>
      </c>
      <c r="C26" s="39" t="s">
        <v>66</v>
      </c>
      <c r="D26" s="40">
        <v>54</v>
      </c>
      <c r="E26" s="41" t="str">
        <f t="shared" si="1"/>
        <v>Кирова д.54</v>
      </c>
      <c r="F26" s="727">
        <f>'Данные по МКД_АУК'!AM26</f>
        <v>8205.9</v>
      </c>
      <c r="G26" s="218" t="s">
        <v>326</v>
      </c>
      <c r="H26" s="306" t="s">
        <v>55</v>
      </c>
      <c r="I26" s="153" t="s">
        <v>437</v>
      </c>
      <c r="J26" s="227"/>
      <c r="K26" s="217">
        <v>11085.5</v>
      </c>
      <c r="L26" s="109" t="s">
        <v>973</v>
      </c>
      <c r="M26" s="746">
        <v>6159</v>
      </c>
      <c r="N26" s="109">
        <v>0</v>
      </c>
      <c r="O26" s="109">
        <f t="shared" si="5"/>
        <v>6159</v>
      </c>
      <c r="P26" s="295">
        <v>0</v>
      </c>
      <c r="Q26" s="304">
        <v>0</v>
      </c>
      <c r="R26" s="35">
        <v>87.3</v>
      </c>
      <c r="S26" s="34">
        <v>0</v>
      </c>
      <c r="T26" s="34">
        <v>0</v>
      </c>
      <c r="U26" s="36">
        <v>0</v>
      </c>
      <c r="V26" s="305" t="s">
        <v>56</v>
      </c>
      <c r="W26" s="227">
        <v>960.9</v>
      </c>
      <c r="X26" s="55"/>
      <c r="Y26" s="40">
        <v>528</v>
      </c>
      <c r="Z26" s="40"/>
      <c r="AA26" s="40"/>
      <c r="AB26" s="55">
        <f t="shared" si="2"/>
        <v>108</v>
      </c>
      <c r="AC26" s="40">
        <v>108</v>
      </c>
      <c r="AD26" s="40">
        <v>0</v>
      </c>
      <c r="AE26" s="55" t="s">
        <v>424</v>
      </c>
      <c r="AF26" s="40"/>
      <c r="AG26" s="55" t="s">
        <v>425</v>
      </c>
      <c r="AH26" s="55">
        <v>24</v>
      </c>
      <c r="AI26" s="55" t="s">
        <v>342</v>
      </c>
      <c r="AJ26" s="55" t="s">
        <v>519</v>
      </c>
      <c r="AK26" s="227" t="s">
        <v>993</v>
      </c>
      <c r="AL26" s="227"/>
      <c r="AM26" s="227" t="s">
        <v>472</v>
      </c>
      <c r="AN26" s="55" t="s">
        <v>466</v>
      </c>
    </row>
    <row r="27" spans="1:40" ht="27.75" customHeight="1">
      <c r="A27" s="129">
        <f t="shared" si="6"/>
        <v>24</v>
      </c>
      <c r="B27" s="38" t="s">
        <v>52</v>
      </c>
      <c r="C27" s="39" t="s">
        <v>66</v>
      </c>
      <c r="D27" s="40">
        <v>55</v>
      </c>
      <c r="E27" s="41" t="str">
        <f t="shared" si="1"/>
        <v>Кирова д.55</v>
      </c>
      <c r="F27" s="727">
        <f>'Данные по МКД_АУК'!AM27</f>
        <v>3351.1</v>
      </c>
      <c r="G27" s="218" t="s">
        <v>329</v>
      </c>
      <c r="H27" s="306" t="s">
        <v>55</v>
      </c>
      <c r="I27" s="153" t="s">
        <v>437</v>
      </c>
      <c r="J27" s="227"/>
      <c r="K27" s="217">
        <v>4622</v>
      </c>
      <c r="L27" s="109" t="s">
        <v>973</v>
      </c>
      <c r="M27" s="746">
        <v>4446</v>
      </c>
      <c r="N27" s="109">
        <v>0</v>
      </c>
      <c r="O27" s="109">
        <f t="shared" si="5"/>
        <v>4446</v>
      </c>
      <c r="P27" s="295">
        <v>0</v>
      </c>
      <c r="Q27" s="304">
        <v>0</v>
      </c>
      <c r="R27" s="35">
        <v>29.1</v>
      </c>
      <c r="S27" s="34">
        <v>0</v>
      </c>
      <c r="T27" s="34">
        <v>0</v>
      </c>
      <c r="U27" s="36">
        <v>0</v>
      </c>
      <c r="V27" s="305" t="s">
        <v>56</v>
      </c>
      <c r="W27" s="227">
        <v>437</v>
      </c>
      <c r="X27" s="55"/>
      <c r="Y27" s="40">
        <v>240</v>
      </c>
      <c r="Z27" s="40"/>
      <c r="AA27" s="40"/>
      <c r="AB27" s="55">
        <f t="shared" si="2"/>
        <v>36</v>
      </c>
      <c r="AC27" s="40">
        <v>36</v>
      </c>
      <c r="AD27" s="40">
        <v>0</v>
      </c>
      <c r="AE27" s="55" t="s">
        <v>424</v>
      </c>
      <c r="AF27" s="40"/>
      <c r="AG27" s="55" t="s">
        <v>425</v>
      </c>
      <c r="AH27" s="55">
        <v>8</v>
      </c>
      <c r="AI27" s="55" t="s">
        <v>342</v>
      </c>
      <c r="AJ27" s="55" t="s">
        <v>519</v>
      </c>
      <c r="AK27" s="227" t="s">
        <v>993</v>
      </c>
      <c r="AL27" s="227"/>
      <c r="AM27" s="227" t="s">
        <v>510</v>
      </c>
      <c r="AN27" s="55" t="s">
        <v>466</v>
      </c>
    </row>
    <row r="28" spans="1:40" ht="27.75" customHeight="1">
      <c r="A28" s="129">
        <f t="shared" si="6"/>
        <v>25</v>
      </c>
      <c r="B28" s="38" t="s">
        <v>52</v>
      </c>
      <c r="C28" s="39" t="s">
        <v>66</v>
      </c>
      <c r="D28" s="40" t="s">
        <v>71</v>
      </c>
      <c r="E28" s="41" t="str">
        <f t="shared" si="1"/>
        <v>Кирова д.55а</v>
      </c>
      <c r="F28" s="727">
        <f>'Данные по МКД_АУК'!AM28</f>
        <v>3349.1</v>
      </c>
      <c r="G28" s="218" t="s">
        <v>329</v>
      </c>
      <c r="H28" s="306" t="s">
        <v>55</v>
      </c>
      <c r="I28" s="153" t="s">
        <v>437</v>
      </c>
      <c r="J28" s="227"/>
      <c r="K28" s="217">
        <v>4557.5</v>
      </c>
      <c r="L28" s="109" t="s">
        <v>973</v>
      </c>
      <c r="M28" s="746">
        <v>2347.3</v>
      </c>
      <c r="N28" s="109">
        <v>0</v>
      </c>
      <c r="O28" s="109">
        <f t="shared" si="5"/>
        <v>2347.3</v>
      </c>
      <c r="P28" s="295">
        <v>0</v>
      </c>
      <c r="Q28" s="304">
        <v>0</v>
      </c>
      <c r="R28" s="35">
        <v>29.1</v>
      </c>
      <c r="S28" s="34">
        <v>0</v>
      </c>
      <c r="T28" s="34">
        <v>0</v>
      </c>
      <c r="U28" s="36">
        <v>0</v>
      </c>
      <c r="V28" s="305" t="s">
        <v>56</v>
      </c>
      <c r="W28" s="227">
        <v>460</v>
      </c>
      <c r="X28" s="55"/>
      <c r="Y28" s="40">
        <v>230</v>
      </c>
      <c r="Z28" s="40"/>
      <c r="AA28" s="40"/>
      <c r="AB28" s="55">
        <f t="shared" si="2"/>
        <v>35</v>
      </c>
      <c r="AC28" s="40">
        <v>35</v>
      </c>
      <c r="AD28" s="40">
        <v>0</v>
      </c>
      <c r="AE28" s="55" t="s">
        <v>424</v>
      </c>
      <c r="AF28" s="40"/>
      <c r="AG28" s="55" t="s">
        <v>425</v>
      </c>
      <c r="AH28" s="55">
        <v>8</v>
      </c>
      <c r="AI28" s="55" t="s">
        <v>342</v>
      </c>
      <c r="AJ28" s="55" t="s">
        <v>519</v>
      </c>
      <c r="AK28" s="227" t="s">
        <v>993</v>
      </c>
      <c r="AL28" s="227"/>
      <c r="AM28" s="227" t="s">
        <v>510</v>
      </c>
      <c r="AN28" s="55" t="s">
        <v>466</v>
      </c>
    </row>
    <row r="29" spans="1:40" ht="27.75" customHeight="1">
      <c r="A29" s="129">
        <f t="shared" si="6"/>
        <v>26</v>
      </c>
      <c r="B29" s="38" t="s">
        <v>52</v>
      </c>
      <c r="C29" s="39" t="s">
        <v>66</v>
      </c>
      <c r="D29" s="40">
        <v>57</v>
      </c>
      <c r="E29" s="41" t="str">
        <f t="shared" si="1"/>
        <v>Кирова д.57</v>
      </c>
      <c r="F29" s="727">
        <f>'Данные по МКД_АУК'!AM29</f>
        <v>3274.1</v>
      </c>
      <c r="G29" s="218" t="s">
        <v>326</v>
      </c>
      <c r="H29" s="306" t="s">
        <v>55</v>
      </c>
      <c r="I29" s="153" t="s">
        <v>437</v>
      </c>
      <c r="J29" s="227"/>
      <c r="K29" s="217">
        <v>4557.5</v>
      </c>
      <c r="L29" s="109" t="s">
        <v>973</v>
      </c>
      <c r="M29" s="141">
        <v>1598</v>
      </c>
      <c r="N29" s="109">
        <v>0</v>
      </c>
      <c r="O29" s="109">
        <f t="shared" si="5"/>
        <v>1598</v>
      </c>
      <c r="P29" s="295">
        <v>0</v>
      </c>
      <c r="Q29" s="304">
        <v>0</v>
      </c>
      <c r="R29" s="35">
        <v>75</v>
      </c>
      <c r="S29" s="34">
        <v>0</v>
      </c>
      <c r="T29" s="34">
        <v>0</v>
      </c>
      <c r="U29" s="36">
        <v>0</v>
      </c>
      <c r="V29" s="305" t="s">
        <v>56</v>
      </c>
      <c r="W29" s="227">
        <v>679.8</v>
      </c>
      <c r="X29" s="55"/>
      <c r="Y29" s="40">
        <v>316</v>
      </c>
      <c r="Z29" s="40"/>
      <c r="AA29" s="40"/>
      <c r="AB29" s="55">
        <f t="shared" si="2"/>
        <v>36</v>
      </c>
      <c r="AC29" s="40">
        <v>36</v>
      </c>
      <c r="AD29" s="40">
        <v>0</v>
      </c>
      <c r="AE29" s="55" t="s">
        <v>424</v>
      </c>
      <c r="AF29" s="40"/>
      <c r="AG29" s="55" t="s">
        <v>425</v>
      </c>
      <c r="AH29" s="55">
        <v>8</v>
      </c>
      <c r="AI29" s="55" t="s">
        <v>342</v>
      </c>
      <c r="AJ29" s="55" t="s">
        <v>519</v>
      </c>
      <c r="AK29" s="227" t="s">
        <v>992</v>
      </c>
      <c r="AL29" s="227"/>
      <c r="AM29" s="227" t="s">
        <v>510</v>
      </c>
      <c r="AN29" s="55" t="s">
        <v>466</v>
      </c>
    </row>
    <row r="30" spans="1:40" ht="27.75" customHeight="1">
      <c r="A30" s="129">
        <f t="shared" si="6"/>
        <v>27</v>
      </c>
      <c r="B30" s="38" t="s">
        <v>52</v>
      </c>
      <c r="C30" s="39" t="s">
        <v>66</v>
      </c>
      <c r="D30" s="40">
        <v>61</v>
      </c>
      <c r="E30" s="41" t="str">
        <f t="shared" si="1"/>
        <v>Кирова д.61</v>
      </c>
      <c r="F30" s="727">
        <f>'Данные по МКД_АУК'!AM30</f>
        <v>4436.3</v>
      </c>
      <c r="G30" s="218" t="s">
        <v>329</v>
      </c>
      <c r="H30" s="306" t="s">
        <v>55</v>
      </c>
      <c r="I30" s="153" t="s">
        <v>437</v>
      </c>
      <c r="J30" s="227"/>
      <c r="K30" s="217">
        <v>6343</v>
      </c>
      <c r="L30" s="109" t="s">
        <v>973</v>
      </c>
      <c r="M30" s="746">
        <v>3170.3</v>
      </c>
      <c r="N30" s="109">
        <v>0</v>
      </c>
      <c r="O30" s="109">
        <f t="shared" si="5"/>
        <v>3170.3</v>
      </c>
      <c r="P30" s="295">
        <v>0</v>
      </c>
      <c r="Q30" s="304">
        <v>0</v>
      </c>
      <c r="R30" s="35"/>
      <c r="S30" s="34">
        <v>43.7</v>
      </c>
      <c r="T30" s="34">
        <v>0</v>
      </c>
      <c r="U30" s="36">
        <v>0</v>
      </c>
      <c r="V30" s="305" t="s">
        <v>56</v>
      </c>
      <c r="W30" s="227">
        <v>620</v>
      </c>
      <c r="X30" s="55"/>
      <c r="Y30" s="40">
        <v>310</v>
      </c>
      <c r="Z30" s="40"/>
      <c r="AA30" s="40"/>
      <c r="AB30" s="55">
        <f t="shared" si="2"/>
        <v>52</v>
      </c>
      <c r="AC30" s="40">
        <v>52</v>
      </c>
      <c r="AD30" s="40">
        <v>0</v>
      </c>
      <c r="AE30" s="55" t="s">
        <v>424</v>
      </c>
      <c r="AF30" s="40"/>
      <c r="AG30" s="55" t="s">
        <v>425</v>
      </c>
      <c r="AH30" s="55">
        <v>12</v>
      </c>
      <c r="AI30" s="55" t="s">
        <v>342</v>
      </c>
      <c r="AJ30" s="55" t="s">
        <v>519</v>
      </c>
      <c r="AK30" s="227" t="s">
        <v>994</v>
      </c>
      <c r="AL30" s="227"/>
      <c r="AM30" s="227" t="s">
        <v>510</v>
      </c>
      <c r="AN30" s="55" t="s">
        <v>466</v>
      </c>
    </row>
    <row r="31" spans="1:40" ht="27.75" customHeight="1">
      <c r="A31" s="129">
        <f t="shared" si="6"/>
        <v>28</v>
      </c>
      <c r="B31" s="38" t="s">
        <v>52</v>
      </c>
      <c r="C31" s="39" t="s">
        <v>72</v>
      </c>
      <c r="D31" s="40">
        <v>12</v>
      </c>
      <c r="E31" s="41" t="str">
        <f t="shared" si="1"/>
        <v>Красногвардейская д.12</v>
      </c>
      <c r="F31" s="727">
        <f>'Данные по МКД_АУК'!AM31</f>
        <v>3378.2</v>
      </c>
      <c r="G31" s="218" t="s">
        <v>326</v>
      </c>
      <c r="H31" s="583" t="s">
        <v>55</v>
      </c>
      <c r="I31" s="153" t="s">
        <v>437</v>
      </c>
      <c r="J31" s="227" t="s">
        <v>433</v>
      </c>
      <c r="K31" s="192">
        <v>4591</v>
      </c>
      <c r="L31" s="749" t="s">
        <v>1082</v>
      </c>
      <c r="M31" s="746">
        <v>2598</v>
      </c>
      <c r="N31" s="107">
        <v>204</v>
      </c>
      <c r="O31" s="107">
        <v>2394</v>
      </c>
      <c r="P31" s="295">
        <v>0</v>
      </c>
      <c r="Q31" s="304">
        <v>0</v>
      </c>
      <c r="R31" s="35">
        <v>78</v>
      </c>
      <c r="S31" s="34">
        <v>0</v>
      </c>
      <c r="T31" s="34">
        <v>0</v>
      </c>
      <c r="U31" s="36">
        <v>0</v>
      </c>
      <c r="V31" s="305" t="s">
        <v>56</v>
      </c>
      <c r="W31" s="227">
        <v>629</v>
      </c>
      <c r="X31" s="55"/>
      <c r="Y31" s="40">
        <v>326</v>
      </c>
      <c r="Z31" s="40"/>
      <c r="AA31" s="40"/>
      <c r="AB31" s="55">
        <f t="shared" si="2"/>
        <v>36</v>
      </c>
      <c r="AC31" s="40">
        <v>36</v>
      </c>
      <c r="AD31" s="40">
        <v>0</v>
      </c>
      <c r="AE31" s="55" t="s">
        <v>424</v>
      </c>
      <c r="AF31" s="40"/>
      <c r="AG31" s="55" t="s">
        <v>425</v>
      </c>
      <c r="AH31" s="55">
        <v>8</v>
      </c>
      <c r="AI31" s="55" t="s">
        <v>342</v>
      </c>
      <c r="AJ31" s="55" t="s">
        <v>519</v>
      </c>
      <c r="AK31" s="227" t="s">
        <v>989</v>
      </c>
      <c r="AL31" s="227" t="s">
        <v>471</v>
      </c>
      <c r="AM31" s="227" t="s">
        <v>510</v>
      </c>
      <c r="AN31" s="55" t="s">
        <v>466</v>
      </c>
    </row>
    <row r="32" spans="1:40" ht="27.75" customHeight="1">
      <c r="A32" s="129">
        <f t="shared" si="6"/>
        <v>29</v>
      </c>
      <c r="B32" s="38" t="s">
        <v>52</v>
      </c>
      <c r="C32" s="39" t="s">
        <v>72</v>
      </c>
      <c r="D32" s="40">
        <v>5</v>
      </c>
      <c r="E32" s="41" t="str">
        <f t="shared" si="1"/>
        <v>Красногвардейская д.5</v>
      </c>
      <c r="F32" s="727">
        <f>'Данные по МКД_АУК'!AM32</f>
        <v>4175.5</v>
      </c>
      <c r="G32" s="218" t="s">
        <v>326</v>
      </c>
      <c r="H32" s="239" t="s">
        <v>55</v>
      </c>
      <c r="I32" s="153" t="s">
        <v>437</v>
      </c>
      <c r="J32" s="227"/>
      <c r="K32" s="217">
        <v>6374</v>
      </c>
      <c r="L32" s="109" t="s">
        <v>973</v>
      </c>
      <c r="M32" s="746">
        <v>3302</v>
      </c>
      <c r="N32" s="107">
        <v>0</v>
      </c>
      <c r="O32" s="109">
        <f>M32</f>
        <v>3302</v>
      </c>
      <c r="P32" s="295">
        <v>0</v>
      </c>
      <c r="Q32" s="304">
        <v>0</v>
      </c>
      <c r="R32" s="35">
        <v>60</v>
      </c>
      <c r="S32" s="34">
        <v>0</v>
      </c>
      <c r="T32" s="34">
        <v>0</v>
      </c>
      <c r="U32" s="36">
        <v>0</v>
      </c>
      <c r="V32" s="305" t="s">
        <v>56</v>
      </c>
      <c r="W32" s="227">
        <v>705</v>
      </c>
      <c r="X32" s="55"/>
      <c r="Y32" s="40">
        <v>378</v>
      </c>
      <c r="Z32" s="40"/>
      <c r="AA32" s="40"/>
      <c r="AB32" s="55">
        <f t="shared" si="2"/>
        <v>90</v>
      </c>
      <c r="AC32" s="40">
        <v>30</v>
      </c>
      <c r="AD32" s="40">
        <v>60</v>
      </c>
      <c r="AE32" s="55" t="s">
        <v>424</v>
      </c>
      <c r="AF32" s="40"/>
      <c r="AG32" s="55" t="s">
        <v>425</v>
      </c>
      <c r="AH32" s="55">
        <v>12</v>
      </c>
      <c r="AI32" s="55" t="s">
        <v>342</v>
      </c>
      <c r="AJ32" s="55" t="s">
        <v>519</v>
      </c>
      <c r="AK32" s="227" t="s">
        <v>990</v>
      </c>
      <c r="AL32" s="227" t="s">
        <v>471</v>
      </c>
      <c r="AM32" s="227" t="s">
        <v>510</v>
      </c>
      <c r="AN32" s="55" t="s">
        <v>466</v>
      </c>
    </row>
    <row r="33" spans="1:40" ht="27.75" customHeight="1">
      <c r="A33" s="129">
        <f t="shared" si="6"/>
        <v>30</v>
      </c>
      <c r="B33" s="38" t="s">
        <v>52</v>
      </c>
      <c r="C33" s="39" t="s">
        <v>74</v>
      </c>
      <c r="D33" s="40">
        <v>1</v>
      </c>
      <c r="E33" s="41" t="str">
        <f t="shared" si="1"/>
        <v>Ленина д.1</v>
      </c>
      <c r="F33" s="727">
        <f>'Данные по МКД_АУК'!AM33</f>
        <v>1089.1</v>
      </c>
      <c r="G33" s="218" t="s">
        <v>330</v>
      </c>
      <c r="H33" s="306" t="s">
        <v>55</v>
      </c>
      <c r="I33" s="153" t="s">
        <v>437</v>
      </c>
      <c r="J33" s="227" t="s">
        <v>433</v>
      </c>
      <c r="K33" s="217">
        <v>2895.3</v>
      </c>
      <c r="L33" s="48" t="s">
        <v>974</v>
      </c>
      <c r="M33" s="746">
        <v>2177</v>
      </c>
      <c r="N33" s="107">
        <v>2177</v>
      </c>
      <c r="O33" s="107">
        <v>0</v>
      </c>
      <c r="P33" s="295">
        <v>0</v>
      </c>
      <c r="Q33" s="304">
        <v>0</v>
      </c>
      <c r="R33" s="35">
        <v>30.6</v>
      </c>
      <c r="S33" s="34">
        <v>0</v>
      </c>
      <c r="T33" s="34">
        <v>0</v>
      </c>
      <c r="U33" s="36">
        <v>0</v>
      </c>
      <c r="V33" s="305">
        <v>2008</v>
      </c>
      <c r="W33" s="227">
        <v>375</v>
      </c>
      <c r="X33" s="55"/>
      <c r="Y33" s="40">
        <v>159</v>
      </c>
      <c r="Z33" s="40"/>
      <c r="AA33" s="40"/>
      <c r="AB33" s="55">
        <f t="shared" si="2"/>
        <v>12</v>
      </c>
      <c r="AC33" s="40">
        <v>12</v>
      </c>
      <c r="AD33" s="55">
        <v>0</v>
      </c>
      <c r="AE33" s="55" t="s">
        <v>424</v>
      </c>
      <c r="AF33" s="40"/>
      <c r="AG33" s="55" t="s">
        <v>425</v>
      </c>
      <c r="AH33" s="55">
        <v>8</v>
      </c>
      <c r="AI33" s="55" t="s">
        <v>342</v>
      </c>
      <c r="AJ33" s="55" t="s">
        <v>519</v>
      </c>
      <c r="AK33" s="227" t="s">
        <v>467</v>
      </c>
      <c r="AL33" s="227" t="s">
        <v>473</v>
      </c>
      <c r="AM33" s="227" t="s">
        <v>510</v>
      </c>
      <c r="AN33" s="55" t="s">
        <v>466</v>
      </c>
    </row>
    <row r="34" spans="1:40" ht="27.75" customHeight="1">
      <c r="A34" s="129">
        <f t="shared" si="6"/>
        <v>31</v>
      </c>
      <c r="B34" s="38" t="s">
        <v>52</v>
      </c>
      <c r="C34" s="39" t="s">
        <v>74</v>
      </c>
      <c r="D34" s="40">
        <v>14</v>
      </c>
      <c r="E34" s="41" t="str">
        <f t="shared" si="1"/>
        <v>Ленина д.14</v>
      </c>
      <c r="F34" s="727">
        <f>'Данные по МКД_АУК'!AM34</f>
        <v>1676.8</v>
      </c>
      <c r="G34" s="218" t="s">
        <v>329</v>
      </c>
      <c r="H34" s="306" t="s">
        <v>55</v>
      </c>
      <c r="I34" s="153" t="s">
        <v>437</v>
      </c>
      <c r="J34" s="227" t="s">
        <v>433</v>
      </c>
      <c r="K34" s="217">
        <v>3582.6</v>
      </c>
      <c r="L34" s="48" t="s">
        <v>974</v>
      </c>
      <c r="M34" s="746">
        <v>2129</v>
      </c>
      <c r="N34" s="107">
        <v>2129</v>
      </c>
      <c r="O34" s="107">
        <v>0</v>
      </c>
      <c r="P34" s="295">
        <v>0</v>
      </c>
      <c r="Q34" s="304">
        <v>0</v>
      </c>
      <c r="R34" s="35">
        <v>52</v>
      </c>
      <c r="S34" s="34">
        <v>0</v>
      </c>
      <c r="T34" s="34">
        <v>0</v>
      </c>
      <c r="U34" s="36">
        <v>0</v>
      </c>
      <c r="V34" s="305">
        <v>2008</v>
      </c>
      <c r="W34" s="227">
        <v>546</v>
      </c>
      <c r="X34" s="55"/>
      <c r="Y34" s="40">
        <v>228</v>
      </c>
      <c r="Z34" s="40"/>
      <c r="AA34" s="40"/>
      <c r="AB34" s="55">
        <f t="shared" si="2"/>
        <v>26</v>
      </c>
      <c r="AC34" s="40">
        <v>26</v>
      </c>
      <c r="AD34" s="55">
        <v>0</v>
      </c>
      <c r="AE34" s="55" t="s">
        <v>424</v>
      </c>
      <c r="AF34" s="40"/>
      <c r="AG34" s="55" t="s">
        <v>425</v>
      </c>
      <c r="AH34" s="55">
        <v>10</v>
      </c>
      <c r="AI34" s="55" t="s">
        <v>342</v>
      </c>
      <c r="AJ34" s="55" t="s">
        <v>519</v>
      </c>
      <c r="AK34" s="227" t="s">
        <v>467</v>
      </c>
      <c r="AL34" s="227" t="s">
        <v>473</v>
      </c>
      <c r="AM34" s="227" t="s">
        <v>510</v>
      </c>
      <c r="AN34" s="55" t="s">
        <v>466</v>
      </c>
    </row>
    <row r="35" spans="1:40" ht="27.75" customHeight="1">
      <c r="A35" s="129">
        <f t="shared" si="6"/>
        <v>32</v>
      </c>
      <c r="B35" s="113" t="s">
        <v>52</v>
      </c>
      <c r="C35" s="114" t="s">
        <v>74</v>
      </c>
      <c r="D35" s="115">
        <v>15</v>
      </c>
      <c r="E35" s="116" t="str">
        <f t="shared" si="1"/>
        <v>Ленина д.15</v>
      </c>
      <c r="F35" s="727">
        <f>'Данные по МКД_АУК'!AM35</f>
        <v>1134.2</v>
      </c>
      <c r="G35" s="218" t="s">
        <v>326</v>
      </c>
      <c r="H35" s="306" t="s">
        <v>67</v>
      </c>
      <c r="I35" s="48" t="s">
        <v>513</v>
      </c>
      <c r="J35" s="227" t="s">
        <v>433</v>
      </c>
      <c r="K35" s="217">
        <v>1416.6</v>
      </c>
      <c r="L35" s="48" t="s">
        <v>974</v>
      </c>
      <c r="M35" s="305">
        <v>1557</v>
      </c>
      <c r="N35" s="48">
        <v>1557</v>
      </c>
      <c r="O35" s="48">
        <v>0</v>
      </c>
      <c r="P35" s="296">
        <v>0</v>
      </c>
      <c r="Q35" s="304">
        <v>0</v>
      </c>
      <c r="R35" s="35"/>
      <c r="S35" s="34">
        <v>0</v>
      </c>
      <c r="T35" s="34">
        <v>0</v>
      </c>
      <c r="U35" s="36">
        <v>0</v>
      </c>
      <c r="V35" s="305">
        <v>2008</v>
      </c>
      <c r="W35" s="227">
        <v>917</v>
      </c>
      <c r="X35" s="55"/>
      <c r="Y35" s="115">
        <v>114</v>
      </c>
      <c r="Z35" s="115"/>
      <c r="AA35" s="115"/>
      <c r="AB35" s="55">
        <f t="shared" si="2"/>
        <v>9</v>
      </c>
      <c r="AC35" s="115">
        <v>9</v>
      </c>
      <c r="AD35" s="55">
        <v>0</v>
      </c>
      <c r="AE35" s="55" t="s">
        <v>424</v>
      </c>
      <c r="AF35" s="115"/>
      <c r="AG35" s="55" t="s">
        <v>425</v>
      </c>
      <c r="AH35" s="55">
        <v>6</v>
      </c>
      <c r="AI35" s="55" t="s">
        <v>342</v>
      </c>
      <c r="AJ35" s="55" t="s">
        <v>519</v>
      </c>
      <c r="AK35" s="227" t="s">
        <v>467</v>
      </c>
      <c r="AL35" s="227" t="s">
        <v>468</v>
      </c>
      <c r="AM35" s="227" t="s">
        <v>468</v>
      </c>
      <c r="AN35" s="55" t="s">
        <v>466</v>
      </c>
    </row>
    <row r="36" spans="1:40" ht="27.75" customHeight="1">
      <c r="A36" s="129">
        <f t="shared" si="6"/>
        <v>33</v>
      </c>
      <c r="B36" s="38" t="s">
        <v>52</v>
      </c>
      <c r="C36" s="39" t="s">
        <v>74</v>
      </c>
      <c r="D36" s="40" t="s">
        <v>75</v>
      </c>
      <c r="E36" s="41" t="str">
        <f t="shared" si="1"/>
        <v>Ленина д.15а</v>
      </c>
      <c r="F36" s="727">
        <f>'Данные по МКД_АУК'!AM36</f>
        <v>1548</v>
      </c>
      <c r="G36" s="218" t="s">
        <v>326</v>
      </c>
      <c r="H36" s="306" t="s">
        <v>55</v>
      </c>
      <c r="I36" s="153" t="s">
        <v>437</v>
      </c>
      <c r="J36" s="227" t="s">
        <v>434</v>
      </c>
      <c r="K36" s="217">
        <v>1666.2</v>
      </c>
      <c r="L36" s="109" t="s">
        <v>973</v>
      </c>
      <c r="M36" s="746">
        <v>1586.2</v>
      </c>
      <c r="N36" s="107">
        <v>0</v>
      </c>
      <c r="O36" s="107">
        <f>M36</f>
        <v>1586.2</v>
      </c>
      <c r="P36" s="295">
        <v>0</v>
      </c>
      <c r="Q36" s="304">
        <v>0</v>
      </c>
      <c r="R36" s="35">
        <v>15.6</v>
      </c>
      <c r="S36" s="34">
        <v>0</v>
      </c>
      <c r="T36" s="34">
        <v>0</v>
      </c>
      <c r="U36" s="36">
        <v>0</v>
      </c>
      <c r="V36" s="305" t="s">
        <v>56</v>
      </c>
      <c r="W36" s="227"/>
      <c r="X36" s="55"/>
      <c r="Y36" s="40"/>
      <c r="Z36" s="40"/>
      <c r="AA36" s="40"/>
      <c r="AB36" s="55">
        <f t="shared" si="2"/>
        <v>16</v>
      </c>
      <c r="AC36" s="40">
        <v>16</v>
      </c>
      <c r="AD36" s="55">
        <v>0</v>
      </c>
      <c r="AE36" s="55" t="s">
        <v>424</v>
      </c>
      <c r="AF36" s="40"/>
      <c r="AG36" s="55" t="s">
        <v>425</v>
      </c>
      <c r="AH36" s="55">
        <v>4</v>
      </c>
      <c r="AI36" s="55" t="s">
        <v>342</v>
      </c>
      <c r="AJ36" s="55" t="s">
        <v>519</v>
      </c>
      <c r="AK36" s="227" t="s">
        <v>326</v>
      </c>
      <c r="AL36" s="227" t="s">
        <v>468</v>
      </c>
      <c r="AM36" s="227" t="s">
        <v>468</v>
      </c>
      <c r="AN36" s="55" t="s">
        <v>466</v>
      </c>
    </row>
    <row r="37" spans="1:40" ht="27.75" customHeight="1">
      <c r="A37" s="129">
        <f t="shared" si="6"/>
        <v>34</v>
      </c>
      <c r="B37" s="38" t="s">
        <v>52</v>
      </c>
      <c r="C37" s="39" t="s">
        <v>74</v>
      </c>
      <c r="D37" s="40">
        <v>20</v>
      </c>
      <c r="E37" s="41" t="str">
        <f aca="true" t="shared" si="7" ref="E37:E57">CONCATENATE(C37," д.",D37)</f>
        <v>Ленина д.20</v>
      </c>
      <c r="F37" s="727">
        <f>'Данные по МКД_АУК'!AM37</f>
        <v>1420.9</v>
      </c>
      <c r="G37" s="218" t="s">
        <v>330</v>
      </c>
      <c r="H37" s="306" t="s">
        <v>55</v>
      </c>
      <c r="I37" s="153" t="s">
        <v>437</v>
      </c>
      <c r="J37" s="227" t="s">
        <v>433</v>
      </c>
      <c r="K37" s="217">
        <v>2742.6</v>
      </c>
      <c r="L37" s="48" t="s">
        <v>974</v>
      </c>
      <c r="M37" s="746">
        <v>2050</v>
      </c>
      <c r="N37" s="107">
        <v>2050</v>
      </c>
      <c r="O37" s="107">
        <v>0</v>
      </c>
      <c r="P37" s="295">
        <v>0</v>
      </c>
      <c r="Q37" s="304">
        <v>0</v>
      </c>
      <c r="R37" s="35">
        <v>36</v>
      </c>
      <c r="S37" s="34">
        <v>0</v>
      </c>
      <c r="T37" s="34">
        <v>0</v>
      </c>
      <c r="U37" s="36">
        <v>0</v>
      </c>
      <c r="V37" s="305">
        <v>2008</v>
      </c>
      <c r="W37" s="227">
        <v>320</v>
      </c>
      <c r="X37" s="55"/>
      <c r="Y37" s="40">
        <v>145</v>
      </c>
      <c r="Z37" s="40"/>
      <c r="AA37" s="40"/>
      <c r="AB37" s="55">
        <f aca="true" t="shared" si="8" ref="AB37:AB67">AC37+AD37</f>
        <v>8</v>
      </c>
      <c r="AC37" s="40">
        <v>8</v>
      </c>
      <c r="AD37" s="55">
        <v>0</v>
      </c>
      <c r="AE37" s="55" t="s">
        <v>424</v>
      </c>
      <c r="AF37" s="40"/>
      <c r="AG37" s="55" t="s">
        <v>425</v>
      </c>
      <c r="AH37" s="55">
        <v>8</v>
      </c>
      <c r="AI37" s="55" t="s">
        <v>342</v>
      </c>
      <c r="AJ37" s="55" t="s">
        <v>519</v>
      </c>
      <c r="AK37" s="227" t="s">
        <v>467</v>
      </c>
      <c r="AL37" s="227" t="s">
        <v>473</v>
      </c>
      <c r="AM37" s="227" t="s">
        <v>510</v>
      </c>
      <c r="AN37" s="55" t="s">
        <v>466</v>
      </c>
    </row>
    <row r="38" spans="1:40" s="73" customFormat="1" ht="27.75" customHeight="1">
      <c r="A38" s="129">
        <f t="shared" si="6"/>
        <v>35</v>
      </c>
      <c r="B38" s="38" t="s">
        <v>52</v>
      </c>
      <c r="C38" s="39" t="s">
        <v>74</v>
      </c>
      <c r="D38" s="40">
        <v>22</v>
      </c>
      <c r="E38" s="41" t="str">
        <f t="shared" si="7"/>
        <v>Ленина д.22</v>
      </c>
      <c r="F38" s="727">
        <f>'Данные по МКД_АУК'!AM38</f>
        <v>396.9</v>
      </c>
      <c r="G38" s="218" t="s">
        <v>330</v>
      </c>
      <c r="H38" s="306" t="s">
        <v>67</v>
      </c>
      <c r="I38" s="102" t="s">
        <v>67</v>
      </c>
      <c r="J38" s="227" t="s">
        <v>433</v>
      </c>
      <c r="K38" s="217">
        <v>991.4</v>
      </c>
      <c r="L38" s="48" t="s">
        <v>974</v>
      </c>
      <c r="M38" s="746">
        <v>739</v>
      </c>
      <c r="N38" s="107">
        <v>739</v>
      </c>
      <c r="O38" s="107">
        <v>0</v>
      </c>
      <c r="P38" s="295">
        <v>0</v>
      </c>
      <c r="Q38" s="304">
        <v>0</v>
      </c>
      <c r="R38" s="35">
        <v>10</v>
      </c>
      <c r="S38" s="34">
        <v>0</v>
      </c>
      <c r="T38" s="34">
        <v>0</v>
      </c>
      <c r="U38" s="36">
        <v>0</v>
      </c>
      <c r="V38" s="305">
        <v>2019</v>
      </c>
      <c r="W38" s="227">
        <v>130</v>
      </c>
      <c r="X38" s="55"/>
      <c r="Y38" s="40">
        <v>58</v>
      </c>
      <c r="Z38" s="40"/>
      <c r="AA38" s="40"/>
      <c r="AB38" s="55">
        <f t="shared" si="8"/>
        <v>4</v>
      </c>
      <c r="AC38" s="40">
        <v>4</v>
      </c>
      <c r="AD38" s="55">
        <v>0</v>
      </c>
      <c r="AE38" s="55" t="s">
        <v>424</v>
      </c>
      <c r="AF38" s="40"/>
      <c r="AG38" s="55" t="s">
        <v>425</v>
      </c>
      <c r="AH38" s="55">
        <v>4</v>
      </c>
      <c r="AI38" s="55" t="s">
        <v>342</v>
      </c>
      <c r="AJ38" s="55" t="s">
        <v>519</v>
      </c>
      <c r="AK38" s="227" t="s">
        <v>467</v>
      </c>
      <c r="AL38" s="227" t="s">
        <v>473</v>
      </c>
      <c r="AM38" s="227" t="s">
        <v>510</v>
      </c>
      <c r="AN38" s="55" t="s">
        <v>466</v>
      </c>
    </row>
    <row r="39" spans="1:40" ht="27.75" customHeight="1">
      <c r="A39" s="129">
        <f t="shared" si="6"/>
        <v>36</v>
      </c>
      <c r="B39" s="38" t="s">
        <v>52</v>
      </c>
      <c r="C39" s="39" t="s">
        <v>74</v>
      </c>
      <c r="D39" s="40">
        <v>23</v>
      </c>
      <c r="E39" s="41" t="str">
        <f t="shared" si="7"/>
        <v>Ленина д.23</v>
      </c>
      <c r="F39" s="727">
        <f>'Данные по МКД_АУК'!AM39</f>
        <v>450.3</v>
      </c>
      <c r="G39" s="218" t="s">
        <v>330</v>
      </c>
      <c r="H39" s="306" t="s">
        <v>55</v>
      </c>
      <c r="I39" s="153" t="s">
        <v>437</v>
      </c>
      <c r="J39" s="227" t="s">
        <v>433</v>
      </c>
      <c r="K39" s="217">
        <v>934</v>
      </c>
      <c r="L39" s="48" t="s">
        <v>974</v>
      </c>
      <c r="M39" s="746">
        <v>738</v>
      </c>
      <c r="N39" s="107">
        <v>738</v>
      </c>
      <c r="O39" s="107">
        <v>0</v>
      </c>
      <c r="P39" s="295">
        <v>0</v>
      </c>
      <c r="Q39" s="304">
        <v>0</v>
      </c>
      <c r="R39" s="35">
        <v>10.2</v>
      </c>
      <c r="S39" s="34">
        <v>0</v>
      </c>
      <c r="T39" s="34">
        <v>0</v>
      </c>
      <c r="U39" s="36">
        <v>0</v>
      </c>
      <c r="V39" s="305">
        <v>2020</v>
      </c>
      <c r="W39" s="227">
        <v>152</v>
      </c>
      <c r="X39" s="55"/>
      <c r="Y39" s="40">
        <v>68</v>
      </c>
      <c r="Z39" s="40"/>
      <c r="AA39" s="40"/>
      <c r="AB39" s="55">
        <f t="shared" si="8"/>
        <v>2</v>
      </c>
      <c r="AC39" s="40">
        <v>2</v>
      </c>
      <c r="AD39" s="55">
        <v>0</v>
      </c>
      <c r="AE39" s="55" t="s">
        <v>424</v>
      </c>
      <c r="AF39" s="40"/>
      <c r="AG39" s="55" t="s">
        <v>425</v>
      </c>
      <c r="AH39" s="55">
        <v>4</v>
      </c>
      <c r="AI39" s="55" t="s">
        <v>342</v>
      </c>
      <c r="AJ39" s="55" t="s">
        <v>519</v>
      </c>
      <c r="AK39" s="227" t="s">
        <v>467</v>
      </c>
      <c r="AL39" s="227" t="s">
        <v>473</v>
      </c>
      <c r="AM39" s="227" t="s">
        <v>510</v>
      </c>
      <c r="AN39" s="55" t="s">
        <v>466</v>
      </c>
    </row>
    <row r="40" spans="1:40" ht="27.75" customHeight="1">
      <c r="A40" s="129">
        <f t="shared" si="6"/>
        <v>37</v>
      </c>
      <c r="B40" s="38" t="s">
        <v>52</v>
      </c>
      <c r="C40" s="39" t="s">
        <v>74</v>
      </c>
      <c r="D40" s="40">
        <v>24</v>
      </c>
      <c r="E40" s="41" t="str">
        <f t="shared" si="7"/>
        <v>Ленина д.24</v>
      </c>
      <c r="F40" s="727">
        <f>'Данные по МКД_АУК'!AM40</f>
        <v>1976.9</v>
      </c>
      <c r="G40" s="218" t="s">
        <v>329</v>
      </c>
      <c r="H40" s="306" t="s">
        <v>55</v>
      </c>
      <c r="I40" s="153" t="s">
        <v>437</v>
      </c>
      <c r="J40" s="227" t="s">
        <v>433</v>
      </c>
      <c r="K40" s="217">
        <v>2702.8</v>
      </c>
      <c r="L40" s="109" t="s">
        <v>973</v>
      </c>
      <c r="M40" s="746">
        <v>1630</v>
      </c>
      <c r="N40" s="107">
        <v>146</v>
      </c>
      <c r="O40" s="107">
        <v>1484</v>
      </c>
      <c r="P40" s="295">
        <v>0</v>
      </c>
      <c r="Q40" s="304">
        <v>0</v>
      </c>
      <c r="R40" s="35">
        <v>75</v>
      </c>
      <c r="S40" s="34">
        <v>0</v>
      </c>
      <c r="T40" s="34">
        <v>0</v>
      </c>
      <c r="U40" s="36">
        <v>0</v>
      </c>
      <c r="V40" s="305" t="s">
        <v>56</v>
      </c>
      <c r="W40" s="227">
        <v>387</v>
      </c>
      <c r="X40" s="55"/>
      <c r="Y40" s="40">
        <v>198</v>
      </c>
      <c r="Z40" s="40"/>
      <c r="AA40" s="40"/>
      <c r="AB40" s="55">
        <f t="shared" si="8"/>
        <v>30</v>
      </c>
      <c r="AC40" s="40">
        <v>30</v>
      </c>
      <c r="AD40" s="55">
        <v>0</v>
      </c>
      <c r="AE40" s="55" t="s">
        <v>424</v>
      </c>
      <c r="AF40" s="40"/>
      <c r="AG40" s="55" t="s">
        <v>425</v>
      </c>
      <c r="AH40" s="55">
        <v>6</v>
      </c>
      <c r="AI40" s="55" t="s">
        <v>342</v>
      </c>
      <c r="AJ40" s="55" t="s">
        <v>519</v>
      </c>
      <c r="AK40" s="227" t="s">
        <v>467</v>
      </c>
      <c r="AL40" s="227" t="s">
        <v>471</v>
      </c>
      <c r="AM40" s="227" t="s">
        <v>510</v>
      </c>
      <c r="AN40" s="55" t="s">
        <v>466</v>
      </c>
    </row>
    <row r="41" spans="1:40" s="73" customFormat="1" ht="27.75" customHeight="1">
      <c r="A41" s="129">
        <f t="shared" si="6"/>
        <v>38</v>
      </c>
      <c r="B41" s="38" t="s">
        <v>52</v>
      </c>
      <c r="C41" s="39" t="s">
        <v>74</v>
      </c>
      <c r="D41" s="40">
        <v>27</v>
      </c>
      <c r="E41" s="41" t="str">
        <f t="shared" si="7"/>
        <v>Ленина д.27</v>
      </c>
      <c r="F41" s="727">
        <f>'Данные по МКД_АУК'!AM41</f>
        <v>1409.2</v>
      </c>
      <c r="G41" s="218" t="s">
        <v>330</v>
      </c>
      <c r="H41" s="306" t="s">
        <v>55</v>
      </c>
      <c r="I41" s="192" t="s">
        <v>437</v>
      </c>
      <c r="J41" s="227" t="s">
        <v>433</v>
      </c>
      <c r="K41" s="217">
        <v>2700</v>
      </c>
      <c r="L41" s="48" t="s">
        <v>974</v>
      </c>
      <c r="M41" s="746">
        <v>2003</v>
      </c>
      <c r="N41" s="107">
        <v>2003</v>
      </c>
      <c r="O41" s="107">
        <v>0</v>
      </c>
      <c r="P41" s="295">
        <v>0</v>
      </c>
      <c r="Q41" s="304">
        <v>0</v>
      </c>
      <c r="R41" s="35">
        <v>56</v>
      </c>
      <c r="S41" s="34">
        <v>0</v>
      </c>
      <c r="T41" s="34">
        <v>0</v>
      </c>
      <c r="U41" s="36">
        <v>0</v>
      </c>
      <c r="V41" s="305">
        <v>2008</v>
      </c>
      <c r="W41" s="227">
        <v>310</v>
      </c>
      <c r="X41" s="55"/>
      <c r="Y41" s="40">
        <v>149</v>
      </c>
      <c r="Z41" s="40"/>
      <c r="AA41" s="40"/>
      <c r="AB41" s="55">
        <f t="shared" si="8"/>
        <v>8</v>
      </c>
      <c r="AC41" s="40">
        <v>8</v>
      </c>
      <c r="AD41" s="55">
        <v>0</v>
      </c>
      <c r="AE41" s="55" t="s">
        <v>424</v>
      </c>
      <c r="AF41" s="40"/>
      <c r="AG41" s="55" t="s">
        <v>425</v>
      </c>
      <c r="AH41" s="55">
        <v>8</v>
      </c>
      <c r="AI41" s="55" t="s">
        <v>342</v>
      </c>
      <c r="AJ41" s="55" t="s">
        <v>519</v>
      </c>
      <c r="AK41" s="227" t="s">
        <v>467</v>
      </c>
      <c r="AL41" s="227" t="s">
        <v>473</v>
      </c>
      <c r="AM41" s="227" t="s">
        <v>510</v>
      </c>
      <c r="AN41" s="55" t="s">
        <v>466</v>
      </c>
    </row>
    <row r="42" spans="1:40" ht="27.75" customHeight="1">
      <c r="A42" s="129">
        <f t="shared" si="6"/>
        <v>39</v>
      </c>
      <c r="B42" s="113" t="s">
        <v>52</v>
      </c>
      <c r="C42" s="114" t="s">
        <v>74</v>
      </c>
      <c r="D42" s="115">
        <v>28</v>
      </c>
      <c r="E42" s="116" t="str">
        <f t="shared" si="7"/>
        <v>Ленина д.28</v>
      </c>
      <c r="F42" s="727">
        <f>'Данные по МКД_АУК'!AM42</f>
        <v>1983</v>
      </c>
      <c r="G42" s="218" t="s">
        <v>329</v>
      </c>
      <c r="H42" s="306" t="s">
        <v>55</v>
      </c>
      <c r="I42" s="153" t="s">
        <v>437</v>
      </c>
      <c r="J42" s="227" t="s">
        <v>433</v>
      </c>
      <c r="K42" s="217">
        <v>2724.4</v>
      </c>
      <c r="L42" s="109" t="s">
        <v>973</v>
      </c>
      <c r="M42" s="305">
        <v>1834.4</v>
      </c>
      <c r="N42" s="48">
        <v>133</v>
      </c>
      <c r="O42" s="48">
        <v>1701.4</v>
      </c>
      <c r="P42" s="296">
        <v>0</v>
      </c>
      <c r="Q42" s="304">
        <v>0</v>
      </c>
      <c r="R42" s="35">
        <v>34.6</v>
      </c>
      <c r="S42" s="34">
        <v>0</v>
      </c>
      <c r="T42" s="34">
        <v>0</v>
      </c>
      <c r="U42" s="36">
        <v>0</v>
      </c>
      <c r="V42" s="305" t="s">
        <v>56</v>
      </c>
      <c r="W42" s="227">
        <v>384</v>
      </c>
      <c r="X42" s="55"/>
      <c r="Y42" s="115">
        <v>162</v>
      </c>
      <c r="Z42" s="115"/>
      <c r="AA42" s="115"/>
      <c r="AB42" s="55">
        <f t="shared" si="8"/>
        <v>30</v>
      </c>
      <c r="AC42" s="115">
        <v>30</v>
      </c>
      <c r="AD42" s="55">
        <v>0</v>
      </c>
      <c r="AE42" s="55" t="s">
        <v>424</v>
      </c>
      <c r="AF42" s="115"/>
      <c r="AG42" s="55" t="s">
        <v>425</v>
      </c>
      <c r="AH42" s="55">
        <v>6</v>
      </c>
      <c r="AI42" s="55" t="s">
        <v>342</v>
      </c>
      <c r="AJ42" s="55" t="s">
        <v>519</v>
      </c>
      <c r="AK42" s="227" t="s">
        <v>467</v>
      </c>
      <c r="AL42" s="227" t="s">
        <v>471</v>
      </c>
      <c r="AM42" s="227" t="s">
        <v>510</v>
      </c>
      <c r="AN42" s="55" t="s">
        <v>466</v>
      </c>
    </row>
    <row r="43" spans="1:40" ht="27.75" customHeight="1">
      <c r="A43" s="129">
        <f t="shared" si="6"/>
        <v>40</v>
      </c>
      <c r="B43" s="38" t="s">
        <v>52</v>
      </c>
      <c r="C43" s="39" t="s">
        <v>74</v>
      </c>
      <c r="D43" s="40">
        <v>29</v>
      </c>
      <c r="E43" s="41" t="str">
        <f t="shared" si="7"/>
        <v>Ленина д.29</v>
      </c>
      <c r="F43" s="727">
        <f>'Данные по МКД_АУК'!AM43</f>
        <v>939</v>
      </c>
      <c r="G43" s="218" t="s">
        <v>326</v>
      </c>
      <c r="H43" s="305" t="s">
        <v>55</v>
      </c>
      <c r="I43" s="192" t="s">
        <v>437</v>
      </c>
      <c r="J43" s="227" t="s">
        <v>433</v>
      </c>
      <c r="K43" s="217">
        <v>1747.2</v>
      </c>
      <c r="L43" s="788" t="s">
        <v>1102</v>
      </c>
      <c r="M43" s="746">
        <v>1237</v>
      </c>
      <c r="N43" s="107">
        <v>85</v>
      </c>
      <c r="O43" s="107">
        <v>1152</v>
      </c>
      <c r="P43" s="295">
        <v>0</v>
      </c>
      <c r="Q43" s="304">
        <v>0</v>
      </c>
      <c r="R43" s="35">
        <v>36</v>
      </c>
      <c r="S43" s="34">
        <v>0</v>
      </c>
      <c r="T43" s="34">
        <v>0</v>
      </c>
      <c r="U43" s="36">
        <v>0</v>
      </c>
      <c r="V43" s="305">
        <v>2021</v>
      </c>
      <c r="W43" s="227">
        <v>292</v>
      </c>
      <c r="X43" s="55"/>
      <c r="Y43" s="40">
        <v>122</v>
      </c>
      <c r="Z43" s="40"/>
      <c r="AA43" s="40"/>
      <c r="AB43" s="55">
        <f t="shared" si="8"/>
        <v>12</v>
      </c>
      <c r="AC43" s="40">
        <v>12</v>
      </c>
      <c r="AD43" s="55">
        <v>0</v>
      </c>
      <c r="AE43" s="55" t="s">
        <v>424</v>
      </c>
      <c r="AF43" s="40"/>
      <c r="AG43" s="55" t="s">
        <v>425</v>
      </c>
      <c r="AH43" s="55">
        <v>4</v>
      </c>
      <c r="AI43" s="55" t="s">
        <v>342</v>
      </c>
      <c r="AJ43" s="55" t="s">
        <v>519</v>
      </c>
      <c r="AK43" s="227" t="s">
        <v>467</v>
      </c>
      <c r="AL43" s="227" t="s">
        <v>471</v>
      </c>
      <c r="AM43" s="227" t="s">
        <v>510</v>
      </c>
      <c r="AN43" s="55" t="s">
        <v>466</v>
      </c>
    </row>
    <row r="44" spans="1:40" ht="27.75" customHeight="1">
      <c r="A44" s="129">
        <f t="shared" si="6"/>
        <v>41</v>
      </c>
      <c r="B44" s="38" t="s">
        <v>52</v>
      </c>
      <c r="C44" s="39" t="s">
        <v>74</v>
      </c>
      <c r="D44" s="40">
        <v>3</v>
      </c>
      <c r="E44" s="41" t="str">
        <f t="shared" si="7"/>
        <v>Ленина д.3</v>
      </c>
      <c r="F44" s="727">
        <f>'Данные по МКД_АУК'!AM44</f>
        <v>1226.4</v>
      </c>
      <c r="G44" s="218" t="s">
        <v>326</v>
      </c>
      <c r="H44" s="306" t="s">
        <v>55</v>
      </c>
      <c r="I44" s="153" t="s">
        <v>437</v>
      </c>
      <c r="J44" s="227" t="s">
        <v>433</v>
      </c>
      <c r="K44" s="217">
        <v>1739.6</v>
      </c>
      <c r="L44" s="109" t="s">
        <v>973</v>
      </c>
      <c r="M44" s="746">
        <v>1252</v>
      </c>
      <c r="N44" s="107">
        <v>105</v>
      </c>
      <c r="O44" s="107">
        <v>1147</v>
      </c>
      <c r="P44" s="295">
        <v>0</v>
      </c>
      <c r="Q44" s="304">
        <v>0</v>
      </c>
      <c r="R44" s="35">
        <v>27</v>
      </c>
      <c r="S44" s="34">
        <v>0</v>
      </c>
      <c r="T44" s="34">
        <v>0</v>
      </c>
      <c r="U44" s="36">
        <v>0</v>
      </c>
      <c r="V44" s="305" t="s">
        <v>56</v>
      </c>
      <c r="W44" s="227">
        <v>248</v>
      </c>
      <c r="X44" s="55"/>
      <c r="Y44" s="40">
        <v>134</v>
      </c>
      <c r="Z44" s="40"/>
      <c r="AA44" s="40"/>
      <c r="AB44" s="55">
        <f t="shared" si="8"/>
        <v>24</v>
      </c>
      <c r="AC44" s="40">
        <v>24</v>
      </c>
      <c r="AD44" s="55">
        <v>0</v>
      </c>
      <c r="AE44" s="55" t="s">
        <v>424</v>
      </c>
      <c r="AF44" s="40"/>
      <c r="AG44" s="55" t="s">
        <v>425</v>
      </c>
      <c r="AH44" s="55">
        <v>4</v>
      </c>
      <c r="AI44" s="55" t="s">
        <v>342</v>
      </c>
      <c r="AJ44" s="55" t="s">
        <v>519</v>
      </c>
      <c r="AK44" s="227" t="s">
        <v>467</v>
      </c>
      <c r="AL44" s="227" t="s">
        <v>471</v>
      </c>
      <c r="AM44" s="227" t="s">
        <v>510</v>
      </c>
      <c r="AN44" s="55" t="s">
        <v>466</v>
      </c>
    </row>
    <row r="45" spans="1:40" ht="27.75" customHeight="1">
      <c r="A45" s="129">
        <f t="shared" si="6"/>
        <v>42</v>
      </c>
      <c r="B45" s="38" t="s">
        <v>52</v>
      </c>
      <c r="C45" s="39" t="s">
        <v>74</v>
      </c>
      <c r="D45" s="40">
        <v>30</v>
      </c>
      <c r="E45" s="41" t="str">
        <f t="shared" si="7"/>
        <v>Ленина д.30</v>
      </c>
      <c r="F45" s="727">
        <f>'Данные по МКД_АУК'!AM45</f>
        <v>2000.9</v>
      </c>
      <c r="G45" s="218" t="s">
        <v>329</v>
      </c>
      <c r="H45" s="306" t="s">
        <v>55</v>
      </c>
      <c r="I45" s="153" t="s">
        <v>437</v>
      </c>
      <c r="J45" s="227" t="s">
        <v>433</v>
      </c>
      <c r="K45" s="217">
        <v>3475.6</v>
      </c>
      <c r="L45" s="788" t="s">
        <v>1102</v>
      </c>
      <c r="M45" s="746">
        <v>1952</v>
      </c>
      <c r="N45" s="107">
        <v>148</v>
      </c>
      <c r="O45" s="107">
        <v>1803.6</v>
      </c>
      <c r="P45" s="295">
        <v>0</v>
      </c>
      <c r="Q45" s="304">
        <v>0</v>
      </c>
      <c r="R45" s="35">
        <v>86.4</v>
      </c>
      <c r="S45" s="34">
        <v>0</v>
      </c>
      <c r="T45" s="34">
        <v>0</v>
      </c>
      <c r="U45" s="36">
        <v>0</v>
      </c>
      <c r="V45" s="305">
        <v>2021</v>
      </c>
      <c r="W45" s="227">
        <v>489</v>
      </c>
      <c r="X45" s="55"/>
      <c r="Y45" s="40">
        <v>256</v>
      </c>
      <c r="Z45" s="40"/>
      <c r="AA45" s="40"/>
      <c r="AB45" s="55">
        <f t="shared" si="8"/>
        <v>48</v>
      </c>
      <c r="AC45" s="40">
        <v>48</v>
      </c>
      <c r="AD45" s="55">
        <v>0</v>
      </c>
      <c r="AE45" s="55" t="s">
        <v>424</v>
      </c>
      <c r="AF45" s="40"/>
      <c r="AG45" s="55" t="s">
        <v>425</v>
      </c>
      <c r="AH45" s="55">
        <v>8</v>
      </c>
      <c r="AI45" s="55" t="s">
        <v>342</v>
      </c>
      <c r="AJ45" s="55" t="s">
        <v>519</v>
      </c>
      <c r="AK45" s="227" t="s">
        <v>467</v>
      </c>
      <c r="AL45" s="227" t="s">
        <v>471</v>
      </c>
      <c r="AM45" s="227" t="s">
        <v>510</v>
      </c>
      <c r="AN45" s="55" t="s">
        <v>466</v>
      </c>
    </row>
    <row r="46" spans="1:40" ht="27.75" customHeight="1">
      <c r="A46" s="129">
        <f t="shared" si="6"/>
        <v>43</v>
      </c>
      <c r="B46" s="38" t="s">
        <v>52</v>
      </c>
      <c r="C46" s="39" t="s">
        <v>74</v>
      </c>
      <c r="D46" s="40">
        <v>33</v>
      </c>
      <c r="E46" s="41" t="str">
        <f t="shared" si="7"/>
        <v>Ленина д.33</v>
      </c>
      <c r="F46" s="727">
        <f>'Данные по МКД_АУК'!AM46</f>
        <v>694.8</v>
      </c>
      <c r="G46" s="218" t="s">
        <v>330</v>
      </c>
      <c r="H46" s="306" t="s">
        <v>55</v>
      </c>
      <c r="I46" s="153" t="s">
        <v>437</v>
      </c>
      <c r="J46" s="227" t="s">
        <v>433</v>
      </c>
      <c r="K46" s="217">
        <v>1291.5</v>
      </c>
      <c r="L46" s="48" t="s">
        <v>974</v>
      </c>
      <c r="M46" s="746">
        <v>1169</v>
      </c>
      <c r="N46" s="107">
        <v>1169</v>
      </c>
      <c r="O46" s="107">
        <v>0</v>
      </c>
      <c r="P46" s="295">
        <v>0</v>
      </c>
      <c r="Q46" s="304">
        <v>0</v>
      </c>
      <c r="R46" s="100">
        <v>17.3</v>
      </c>
      <c r="S46" s="34">
        <v>0</v>
      </c>
      <c r="T46" s="34">
        <v>0</v>
      </c>
      <c r="U46" s="36">
        <v>0</v>
      </c>
      <c r="V46" s="305" t="s">
        <v>56</v>
      </c>
      <c r="W46" s="227">
        <v>164</v>
      </c>
      <c r="X46" s="55"/>
      <c r="Y46" s="40">
        <v>78</v>
      </c>
      <c r="Z46" s="40"/>
      <c r="AA46" s="40"/>
      <c r="AB46" s="55">
        <f t="shared" si="8"/>
        <v>2</v>
      </c>
      <c r="AC46" s="40">
        <v>2</v>
      </c>
      <c r="AD46" s="55">
        <v>0</v>
      </c>
      <c r="AE46" s="55" t="s">
        <v>424</v>
      </c>
      <c r="AF46" s="40"/>
      <c r="AG46" s="55" t="s">
        <v>425</v>
      </c>
      <c r="AH46" s="55">
        <v>4</v>
      </c>
      <c r="AI46" s="55" t="s">
        <v>342</v>
      </c>
      <c r="AJ46" s="55" t="s">
        <v>519</v>
      </c>
      <c r="AK46" s="227" t="s">
        <v>467</v>
      </c>
      <c r="AL46" s="227" t="s">
        <v>473</v>
      </c>
      <c r="AM46" s="227" t="s">
        <v>510</v>
      </c>
      <c r="AN46" s="55" t="s">
        <v>466</v>
      </c>
    </row>
    <row r="47" spans="1:40" s="73" customFormat="1" ht="27.75" customHeight="1">
      <c r="A47" s="129">
        <f t="shared" si="6"/>
        <v>44</v>
      </c>
      <c r="B47" s="38" t="s">
        <v>52</v>
      </c>
      <c r="C47" s="39" t="s">
        <v>74</v>
      </c>
      <c r="D47" s="40">
        <v>35</v>
      </c>
      <c r="E47" s="41" t="str">
        <f t="shared" si="7"/>
        <v>Ленина д.35</v>
      </c>
      <c r="F47" s="727">
        <f>'Данные по МКД_АУК'!AM47</f>
        <v>974.3</v>
      </c>
      <c r="G47" s="218" t="s">
        <v>329</v>
      </c>
      <c r="H47" s="306" t="s">
        <v>55</v>
      </c>
      <c r="I47" s="153" t="s">
        <v>437</v>
      </c>
      <c r="J47" s="227" t="s">
        <v>433</v>
      </c>
      <c r="K47" s="217">
        <v>1730.8</v>
      </c>
      <c r="L47" s="788" t="s">
        <v>1102</v>
      </c>
      <c r="M47" s="746">
        <v>1207</v>
      </c>
      <c r="N47" s="107">
        <v>95</v>
      </c>
      <c r="O47" s="107">
        <v>1112</v>
      </c>
      <c r="P47" s="295">
        <v>0</v>
      </c>
      <c r="Q47" s="304">
        <v>0</v>
      </c>
      <c r="R47" s="308">
        <v>44</v>
      </c>
      <c r="S47" s="34">
        <v>0</v>
      </c>
      <c r="T47" s="34">
        <v>0</v>
      </c>
      <c r="U47" s="36">
        <v>0</v>
      </c>
      <c r="V47" s="305">
        <v>2021</v>
      </c>
      <c r="W47" s="227">
        <v>270</v>
      </c>
      <c r="X47" s="55"/>
      <c r="Y47" s="40">
        <v>136</v>
      </c>
      <c r="Z47" s="40"/>
      <c r="AA47" s="40"/>
      <c r="AB47" s="55">
        <f t="shared" si="8"/>
        <v>24</v>
      </c>
      <c r="AC47" s="40">
        <v>24</v>
      </c>
      <c r="AD47" s="55">
        <v>0</v>
      </c>
      <c r="AE47" s="55" t="s">
        <v>424</v>
      </c>
      <c r="AF47" s="40"/>
      <c r="AG47" s="55" t="s">
        <v>425</v>
      </c>
      <c r="AH47" s="55">
        <v>4</v>
      </c>
      <c r="AI47" s="55" t="s">
        <v>342</v>
      </c>
      <c r="AJ47" s="55" t="s">
        <v>519</v>
      </c>
      <c r="AK47" s="227" t="s">
        <v>993</v>
      </c>
      <c r="AL47" s="227" t="s">
        <v>471</v>
      </c>
      <c r="AM47" s="227" t="s">
        <v>510</v>
      </c>
      <c r="AN47" s="55" t="s">
        <v>466</v>
      </c>
    </row>
    <row r="48" spans="1:40" ht="27.75" customHeight="1">
      <c r="A48" s="129">
        <f t="shared" si="6"/>
        <v>45</v>
      </c>
      <c r="B48" s="38" t="s">
        <v>52</v>
      </c>
      <c r="C48" s="39" t="s">
        <v>74</v>
      </c>
      <c r="D48" s="40">
        <v>36</v>
      </c>
      <c r="E48" s="41" t="str">
        <f t="shared" si="7"/>
        <v>Ленина д.36</v>
      </c>
      <c r="F48" s="727">
        <f>'Данные по МКД_АУК'!AM48</f>
        <v>4351.4</v>
      </c>
      <c r="G48" s="218" t="s">
        <v>329</v>
      </c>
      <c r="H48" s="306" t="s">
        <v>55</v>
      </c>
      <c r="I48" s="153" t="s">
        <v>437</v>
      </c>
      <c r="J48" s="227" t="s">
        <v>433</v>
      </c>
      <c r="K48" s="217">
        <v>6195.5</v>
      </c>
      <c r="L48" s="109" t="s">
        <v>973</v>
      </c>
      <c r="M48" s="746">
        <v>3246.4</v>
      </c>
      <c r="N48" s="107">
        <v>176.4</v>
      </c>
      <c r="O48" s="107">
        <v>3070</v>
      </c>
      <c r="P48" s="295">
        <v>0</v>
      </c>
      <c r="Q48" s="304">
        <v>0</v>
      </c>
      <c r="R48" s="35">
        <v>94</v>
      </c>
      <c r="S48" s="34">
        <v>0</v>
      </c>
      <c r="T48" s="34">
        <v>0</v>
      </c>
      <c r="U48" s="36">
        <v>0</v>
      </c>
      <c r="V48" s="305" t="s">
        <v>56</v>
      </c>
      <c r="W48" s="227">
        <v>703</v>
      </c>
      <c r="X48" s="55"/>
      <c r="Y48" s="40">
        <v>332</v>
      </c>
      <c r="Z48" s="40"/>
      <c r="AA48" s="40"/>
      <c r="AB48" s="55">
        <f t="shared" si="8"/>
        <v>78</v>
      </c>
      <c r="AC48" s="40">
        <v>78</v>
      </c>
      <c r="AD48" s="55">
        <v>0</v>
      </c>
      <c r="AE48" s="55" t="s">
        <v>424</v>
      </c>
      <c r="AF48" s="40"/>
      <c r="AG48" s="55" t="s">
        <v>425</v>
      </c>
      <c r="AH48" s="55">
        <v>12</v>
      </c>
      <c r="AI48" s="55" t="s">
        <v>342</v>
      </c>
      <c r="AJ48" s="55" t="s">
        <v>519</v>
      </c>
      <c r="AK48" s="227" t="s">
        <v>993</v>
      </c>
      <c r="AL48" s="227" t="s">
        <v>471</v>
      </c>
      <c r="AM48" s="227" t="s">
        <v>510</v>
      </c>
      <c r="AN48" s="55" t="s">
        <v>466</v>
      </c>
    </row>
    <row r="49" spans="1:40" ht="27.75" customHeight="1">
      <c r="A49" s="129">
        <f t="shared" si="6"/>
        <v>46</v>
      </c>
      <c r="B49" s="38" t="s">
        <v>52</v>
      </c>
      <c r="C49" s="39" t="s">
        <v>74</v>
      </c>
      <c r="D49" s="40" t="s">
        <v>76</v>
      </c>
      <c r="E49" s="41" t="str">
        <f t="shared" si="7"/>
        <v>Ленина д.36а</v>
      </c>
      <c r="F49" s="727">
        <f>'Данные по МКД_АУК'!AM49</f>
        <v>3944.9</v>
      </c>
      <c r="G49" s="218" t="s">
        <v>327</v>
      </c>
      <c r="H49" s="306" t="s">
        <v>55</v>
      </c>
      <c r="I49" s="153" t="s">
        <v>437</v>
      </c>
      <c r="J49" s="227" t="s">
        <v>435</v>
      </c>
      <c r="K49" s="217">
        <v>5447.5</v>
      </c>
      <c r="L49" s="109" t="s">
        <v>973</v>
      </c>
      <c r="M49" s="746">
        <v>3098</v>
      </c>
      <c r="N49" s="109">
        <v>0</v>
      </c>
      <c r="O49" s="109">
        <v>0</v>
      </c>
      <c r="P49" s="287">
        <v>2584</v>
      </c>
      <c r="Q49" s="239">
        <v>3325</v>
      </c>
      <c r="R49" s="35">
        <v>17.2</v>
      </c>
      <c r="S49" s="34">
        <v>0</v>
      </c>
      <c r="T49" s="34">
        <v>0</v>
      </c>
      <c r="U49" s="36">
        <v>0</v>
      </c>
      <c r="V49" s="305">
        <v>2009</v>
      </c>
      <c r="W49" s="227">
        <v>775</v>
      </c>
      <c r="X49" s="55"/>
      <c r="Y49" s="40">
        <v>401</v>
      </c>
      <c r="Z49" s="40"/>
      <c r="AA49" s="40"/>
      <c r="AB49" s="55">
        <f t="shared" si="8"/>
        <v>65</v>
      </c>
      <c r="AC49" s="40">
        <v>65</v>
      </c>
      <c r="AD49" s="55">
        <v>0</v>
      </c>
      <c r="AE49" s="55" t="s">
        <v>424</v>
      </c>
      <c r="AF49" s="40"/>
      <c r="AG49" s="55" t="s">
        <v>425</v>
      </c>
      <c r="AH49" s="55">
        <v>12</v>
      </c>
      <c r="AI49" s="55" t="s">
        <v>342</v>
      </c>
      <c r="AJ49" s="55" t="s">
        <v>519</v>
      </c>
      <c r="AK49" s="227" t="s">
        <v>990</v>
      </c>
      <c r="AL49" s="227" t="s">
        <v>473</v>
      </c>
      <c r="AM49" s="227" t="s">
        <v>468</v>
      </c>
      <c r="AN49" s="55" t="s">
        <v>466</v>
      </c>
    </row>
    <row r="50" spans="1:40" ht="27.75" customHeight="1">
      <c r="A50" s="129">
        <f t="shared" si="6"/>
        <v>47</v>
      </c>
      <c r="B50" s="38" t="s">
        <v>52</v>
      </c>
      <c r="C50" s="39" t="s">
        <v>74</v>
      </c>
      <c r="D50" s="40">
        <v>38</v>
      </c>
      <c r="E50" s="41" t="str">
        <f t="shared" si="7"/>
        <v>Ленина д.38</v>
      </c>
      <c r="F50" s="727">
        <f>'Данные по МКД_АУК'!AM50</f>
        <v>4468.200000000001</v>
      </c>
      <c r="G50" s="218" t="s">
        <v>327</v>
      </c>
      <c r="H50" s="306" t="s">
        <v>55</v>
      </c>
      <c r="I50" s="153" t="s">
        <v>437</v>
      </c>
      <c r="J50" s="227" t="s">
        <v>433</v>
      </c>
      <c r="K50" s="217">
        <v>6069</v>
      </c>
      <c r="L50" s="109" t="s">
        <v>973</v>
      </c>
      <c r="M50" s="746">
        <v>3342</v>
      </c>
      <c r="N50" s="109">
        <v>0</v>
      </c>
      <c r="O50" s="109">
        <v>0</v>
      </c>
      <c r="P50" s="287">
        <v>3068.8</v>
      </c>
      <c r="Q50" s="239">
        <v>2450</v>
      </c>
      <c r="R50" s="35">
        <v>134</v>
      </c>
      <c r="S50" s="34">
        <v>0</v>
      </c>
      <c r="T50" s="34">
        <v>0</v>
      </c>
      <c r="U50" s="36">
        <v>0</v>
      </c>
      <c r="V50" s="305" t="s">
        <v>56</v>
      </c>
      <c r="W50" s="227">
        <v>776</v>
      </c>
      <c r="X50" s="55"/>
      <c r="Y50" s="40">
        <v>340</v>
      </c>
      <c r="Z50" s="40"/>
      <c r="AA50" s="40"/>
      <c r="AB50" s="55">
        <f t="shared" si="8"/>
        <v>60</v>
      </c>
      <c r="AC50" s="40">
        <v>60</v>
      </c>
      <c r="AD50" s="55">
        <v>0</v>
      </c>
      <c r="AE50" s="55" t="s">
        <v>424</v>
      </c>
      <c r="AF50" s="40"/>
      <c r="AG50" s="55" t="s">
        <v>425</v>
      </c>
      <c r="AH50" s="55">
        <v>12</v>
      </c>
      <c r="AI50" s="55" t="s">
        <v>342</v>
      </c>
      <c r="AJ50" s="55" t="s">
        <v>519</v>
      </c>
      <c r="AK50" s="227" t="s">
        <v>990</v>
      </c>
      <c r="AL50" s="227" t="s">
        <v>473</v>
      </c>
      <c r="AM50" s="227" t="s">
        <v>510</v>
      </c>
      <c r="AN50" s="55" t="s">
        <v>466</v>
      </c>
    </row>
    <row r="51" spans="1:40" ht="27.75" customHeight="1">
      <c r="A51" s="129">
        <f t="shared" si="6"/>
        <v>48</v>
      </c>
      <c r="B51" s="38" t="s">
        <v>52</v>
      </c>
      <c r="C51" s="39" t="s">
        <v>74</v>
      </c>
      <c r="D51" s="40">
        <v>4</v>
      </c>
      <c r="E51" s="41" t="str">
        <f t="shared" si="7"/>
        <v>Ленина д.4</v>
      </c>
      <c r="F51" s="727">
        <f>'Данные по МКД_АУК'!AM51</f>
        <v>4757.9</v>
      </c>
      <c r="G51" s="218" t="s">
        <v>330</v>
      </c>
      <c r="H51" s="306" t="s">
        <v>55</v>
      </c>
      <c r="I51" s="153" t="s">
        <v>437</v>
      </c>
      <c r="J51" s="227" t="s">
        <v>433</v>
      </c>
      <c r="K51" s="217">
        <v>14258</v>
      </c>
      <c r="L51" s="48" t="s">
        <v>974</v>
      </c>
      <c r="M51" s="746">
        <v>3737</v>
      </c>
      <c r="N51" s="107">
        <v>3737</v>
      </c>
      <c r="O51" s="107">
        <v>0</v>
      </c>
      <c r="P51" s="287">
        <v>0</v>
      </c>
      <c r="Q51" s="304">
        <v>0</v>
      </c>
      <c r="R51" s="35">
        <v>122</v>
      </c>
      <c r="S51" s="34">
        <v>0</v>
      </c>
      <c r="T51" s="34">
        <v>0</v>
      </c>
      <c r="U51" s="36">
        <v>0</v>
      </c>
      <c r="V51" s="305">
        <v>2008</v>
      </c>
      <c r="W51" s="227">
        <v>1234</v>
      </c>
      <c r="X51" s="55"/>
      <c r="Y51" s="40">
        <v>518</v>
      </c>
      <c r="Z51" s="40"/>
      <c r="AA51" s="40"/>
      <c r="AB51" s="55">
        <f t="shared" si="8"/>
        <v>34</v>
      </c>
      <c r="AC51" s="40">
        <v>34</v>
      </c>
      <c r="AD51" s="55">
        <v>0</v>
      </c>
      <c r="AE51" s="55" t="s">
        <v>424</v>
      </c>
      <c r="AF51" s="40"/>
      <c r="AG51" s="55" t="s">
        <v>425</v>
      </c>
      <c r="AH51" s="55">
        <v>20</v>
      </c>
      <c r="AI51" s="55" t="s">
        <v>342</v>
      </c>
      <c r="AJ51" s="55" t="s">
        <v>519</v>
      </c>
      <c r="AK51" s="227" t="s">
        <v>467</v>
      </c>
      <c r="AL51" s="227" t="s">
        <v>473</v>
      </c>
      <c r="AM51" s="227" t="s">
        <v>510</v>
      </c>
      <c r="AN51" s="55" t="s">
        <v>466</v>
      </c>
    </row>
    <row r="52" spans="1:40" ht="27.75" customHeight="1">
      <c r="A52" s="129">
        <f t="shared" si="6"/>
        <v>49</v>
      </c>
      <c r="B52" s="38" t="s">
        <v>52</v>
      </c>
      <c r="C52" s="39" t="s">
        <v>74</v>
      </c>
      <c r="D52" s="40">
        <v>40</v>
      </c>
      <c r="E52" s="41" t="str">
        <f t="shared" si="7"/>
        <v>Ленина д.40</v>
      </c>
      <c r="F52" s="727">
        <f>'Данные по МКД_АУК'!AM52</f>
        <v>3239.9</v>
      </c>
      <c r="G52" s="218" t="s">
        <v>331</v>
      </c>
      <c r="H52" s="306" t="s">
        <v>55</v>
      </c>
      <c r="I52" s="153" t="s">
        <v>437</v>
      </c>
      <c r="J52" s="227" t="s">
        <v>433</v>
      </c>
      <c r="K52" s="217">
        <v>4689</v>
      </c>
      <c r="L52" s="109" t="s">
        <v>973</v>
      </c>
      <c r="M52" s="746">
        <v>2570</v>
      </c>
      <c r="N52" s="107">
        <v>206</v>
      </c>
      <c r="O52" s="107">
        <v>2364</v>
      </c>
      <c r="P52" s="287">
        <v>0</v>
      </c>
      <c r="Q52" s="304"/>
      <c r="R52" s="35">
        <v>76.4</v>
      </c>
      <c r="S52" s="34">
        <v>0</v>
      </c>
      <c r="T52" s="34">
        <v>0</v>
      </c>
      <c r="U52" s="36">
        <v>0</v>
      </c>
      <c r="V52" s="305" t="s">
        <v>56</v>
      </c>
      <c r="W52" s="227">
        <v>367</v>
      </c>
      <c r="X52" s="55"/>
      <c r="Y52" s="40">
        <v>180</v>
      </c>
      <c r="Z52" s="40"/>
      <c r="AA52" s="40"/>
      <c r="AB52" s="55">
        <f t="shared" si="8"/>
        <v>50</v>
      </c>
      <c r="AC52" s="40">
        <v>50</v>
      </c>
      <c r="AD52" s="55">
        <v>0</v>
      </c>
      <c r="AE52" s="55" t="s">
        <v>424</v>
      </c>
      <c r="AF52" s="40"/>
      <c r="AG52" s="55" t="s">
        <v>425</v>
      </c>
      <c r="AH52" s="55">
        <v>8</v>
      </c>
      <c r="AI52" s="55" t="s">
        <v>342</v>
      </c>
      <c r="AJ52" s="55" t="s">
        <v>519</v>
      </c>
      <c r="AK52" s="227" t="s">
        <v>993</v>
      </c>
      <c r="AL52" s="227" t="s">
        <v>471</v>
      </c>
      <c r="AM52" s="227" t="s">
        <v>510</v>
      </c>
      <c r="AN52" s="55" t="s">
        <v>466</v>
      </c>
    </row>
    <row r="53" spans="1:40" ht="27.75" customHeight="1">
      <c r="A53" s="129">
        <f t="shared" si="6"/>
        <v>50</v>
      </c>
      <c r="B53" s="38" t="s">
        <v>52</v>
      </c>
      <c r="C53" s="39" t="s">
        <v>74</v>
      </c>
      <c r="D53" s="40" t="s">
        <v>77</v>
      </c>
      <c r="E53" s="41" t="str">
        <f t="shared" si="7"/>
        <v>Ленина д.40а</v>
      </c>
      <c r="F53" s="727">
        <f>'Данные по МКД_АУК'!AM53</f>
        <v>3419.4</v>
      </c>
      <c r="G53" s="218" t="s">
        <v>327</v>
      </c>
      <c r="H53" s="306" t="s">
        <v>55</v>
      </c>
      <c r="I53" s="153" t="s">
        <v>437</v>
      </c>
      <c r="J53" s="227" t="s">
        <v>434</v>
      </c>
      <c r="K53" s="217">
        <v>4861</v>
      </c>
      <c r="L53" s="109" t="s">
        <v>973</v>
      </c>
      <c r="M53" s="746">
        <v>2802</v>
      </c>
      <c r="N53" s="109">
        <v>0</v>
      </c>
      <c r="O53" s="109">
        <v>0</v>
      </c>
      <c r="P53" s="287">
        <v>2583</v>
      </c>
      <c r="Q53" s="305">
        <v>2820</v>
      </c>
      <c r="R53" s="35">
        <v>166</v>
      </c>
      <c r="S53" s="34">
        <v>0</v>
      </c>
      <c r="T53" s="34">
        <v>0</v>
      </c>
      <c r="U53" s="36">
        <v>0</v>
      </c>
      <c r="V53" s="305" t="s">
        <v>56</v>
      </c>
      <c r="W53" s="227">
        <v>693</v>
      </c>
      <c r="X53" s="55"/>
      <c r="Y53" s="40">
        <v>338</v>
      </c>
      <c r="Z53" s="40"/>
      <c r="AA53" s="40"/>
      <c r="AB53" s="55">
        <f t="shared" si="8"/>
        <v>68</v>
      </c>
      <c r="AC53" s="40">
        <v>68</v>
      </c>
      <c r="AD53" s="55">
        <v>0</v>
      </c>
      <c r="AE53" s="55" t="s">
        <v>424</v>
      </c>
      <c r="AF53" s="40"/>
      <c r="AG53" s="55" t="s">
        <v>425</v>
      </c>
      <c r="AH53" s="55">
        <v>12</v>
      </c>
      <c r="AI53" s="55" t="s">
        <v>342</v>
      </c>
      <c r="AJ53" s="55" t="s">
        <v>519</v>
      </c>
      <c r="AK53" s="227" t="s">
        <v>992</v>
      </c>
      <c r="AL53" s="230" t="s">
        <v>472</v>
      </c>
      <c r="AM53" s="230" t="s">
        <v>472</v>
      </c>
      <c r="AN53" s="55" t="s">
        <v>466</v>
      </c>
    </row>
    <row r="54" spans="1:40" ht="27.75" customHeight="1">
      <c r="A54" s="129">
        <f t="shared" si="6"/>
        <v>51</v>
      </c>
      <c r="B54" s="113" t="s">
        <v>52</v>
      </c>
      <c r="C54" s="114" t="s">
        <v>74</v>
      </c>
      <c r="D54" s="115">
        <v>41</v>
      </c>
      <c r="E54" s="116" t="str">
        <f t="shared" si="7"/>
        <v>Ленина д.41</v>
      </c>
      <c r="F54" s="727">
        <f>'Данные по МКД_АУК'!AM54</f>
        <v>2742.7</v>
      </c>
      <c r="G54" s="218" t="s">
        <v>332</v>
      </c>
      <c r="H54" s="306" t="s">
        <v>55</v>
      </c>
      <c r="I54" s="153" t="s">
        <v>437</v>
      </c>
      <c r="J54" s="227" t="s">
        <v>433</v>
      </c>
      <c r="K54" s="217">
        <v>4577.5</v>
      </c>
      <c r="L54" s="743" t="s">
        <v>1082</v>
      </c>
      <c r="M54" s="305">
        <v>2504</v>
      </c>
      <c r="N54" s="48">
        <v>136</v>
      </c>
      <c r="O54" s="48">
        <v>2368</v>
      </c>
      <c r="P54" s="296"/>
      <c r="Q54" s="304">
        <v>0</v>
      </c>
      <c r="R54" s="35">
        <v>104</v>
      </c>
      <c r="S54" s="34">
        <v>0</v>
      </c>
      <c r="T54" s="34">
        <v>0</v>
      </c>
      <c r="U54" s="36">
        <v>0</v>
      </c>
      <c r="V54" s="305" t="s">
        <v>56</v>
      </c>
      <c r="W54" s="227">
        <v>522</v>
      </c>
      <c r="X54" s="55"/>
      <c r="Y54" s="115">
        <v>256</v>
      </c>
      <c r="Z54" s="115"/>
      <c r="AA54" s="115"/>
      <c r="AB54" s="55">
        <f t="shared" si="8"/>
        <v>56</v>
      </c>
      <c r="AC54" s="115">
        <v>56</v>
      </c>
      <c r="AD54" s="55">
        <v>0</v>
      </c>
      <c r="AE54" s="55" t="s">
        <v>424</v>
      </c>
      <c r="AF54" s="115"/>
      <c r="AG54" s="55" t="s">
        <v>425</v>
      </c>
      <c r="AH54" s="55">
        <v>8</v>
      </c>
      <c r="AI54" s="55" t="s">
        <v>342</v>
      </c>
      <c r="AJ54" s="55" t="s">
        <v>519</v>
      </c>
      <c r="AK54" s="227" t="s">
        <v>326</v>
      </c>
      <c r="AL54" s="227" t="s">
        <v>471</v>
      </c>
      <c r="AM54" s="227" t="s">
        <v>468</v>
      </c>
      <c r="AN54" s="55" t="s">
        <v>466</v>
      </c>
    </row>
    <row r="55" spans="1:40" s="73" customFormat="1" ht="27.75" customHeight="1">
      <c r="A55" s="129">
        <f t="shared" si="6"/>
        <v>52</v>
      </c>
      <c r="B55" s="38" t="s">
        <v>52</v>
      </c>
      <c r="C55" s="39" t="s">
        <v>74</v>
      </c>
      <c r="D55" s="40">
        <v>42</v>
      </c>
      <c r="E55" s="41" t="str">
        <f t="shared" si="7"/>
        <v>Ленина д.42</v>
      </c>
      <c r="F55" s="727">
        <f>'Данные по МКД_АУК'!AM55</f>
        <v>3361.2</v>
      </c>
      <c r="G55" s="218" t="s">
        <v>326</v>
      </c>
      <c r="H55" s="306" t="s">
        <v>55</v>
      </c>
      <c r="I55" s="153" t="s">
        <v>437</v>
      </c>
      <c r="J55" s="227" t="s">
        <v>433</v>
      </c>
      <c r="K55" s="217">
        <v>4608.5</v>
      </c>
      <c r="L55" s="743" t="s">
        <v>1102</v>
      </c>
      <c r="M55" s="746">
        <v>2422</v>
      </c>
      <c r="N55" s="107">
        <v>374.3</v>
      </c>
      <c r="O55" s="107">
        <v>2384.2</v>
      </c>
      <c r="P55" s="287">
        <v>0</v>
      </c>
      <c r="Q55" s="304">
        <v>0</v>
      </c>
      <c r="R55" s="35">
        <v>63</v>
      </c>
      <c r="S55" s="34">
        <v>0</v>
      </c>
      <c r="T55" s="34">
        <v>0</v>
      </c>
      <c r="U55" s="36">
        <v>0</v>
      </c>
      <c r="V55" s="305">
        <v>2021</v>
      </c>
      <c r="W55" s="227">
        <v>512</v>
      </c>
      <c r="X55" s="55"/>
      <c r="Y55" s="40">
        <v>238</v>
      </c>
      <c r="Z55" s="40"/>
      <c r="AA55" s="40"/>
      <c r="AB55" s="55">
        <f t="shared" si="8"/>
        <v>36</v>
      </c>
      <c r="AC55" s="40">
        <v>36</v>
      </c>
      <c r="AD55" s="55">
        <v>0</v>
      </c>
      <c r="AE55" s="55" t="s">
        <v>424</v>
      </c>
      <c r="AF55" s="40"/>
      <c r="AG55" s="55" t="s">
        <v>425</v>
      </c>
      <c r="AH55" s="55">
        <v>8</v>
      </c>
      <c r="AI55" s="55" t="s">
        <v>342</v>
      </c>
      <c r="AJ55" s="55" t="s">
        <v>519</v>
      </c>
      <c r="AK55" s="227" t="s">
        <v>993</v>
      </c>
      <c r="AL55" s="227" t="s">
        <v>471</v>
      </c>
      <c r="AM55" s="227" t="s">
        <v>510</v>
      </c>
      <c r="AN55" s="55" t="s">
        <v>466</v>
      </c>
    </row>
    <row r="56" spans="1:40" ht="27.75" customHeight="1">
      <c r="A56" s="129">
        <f t="shared" si="6"/>
        <v>53</v>
      </c>
      <c r="B56" s="38" t="s">
        <v>52</v>
      </c>
      <c r="C56" s="39" t="s">
        <v>74</v>
      </c>
      <c r="D56" s="40">
        <v>43</v>
      </c>
      <c r="E56" s="41" t="str">
        <f t="shared" si="7"/>
        <v>Ленина д.43</v>
      </c>
      <c r="F56" s="727">
        <f>'Данные по МКД_АУК'!AM56</f>
        <v>2699</v>
      </c>
      <c r="G56" s="218" t="s">
        <v>326</v>
      </c>
      <c r="H56" s="306" t="s">
        <v>55</v>
      </c>
      <c r="I56" s="153" t="s">
        <v>437</v>
      </c>
      <c r="J56" s="227" t="s">
        <v>433</v>
      </c>
      <c r="K56" s="217">
        <v>4621</v>
      </c>
      <c r="L56" s="743" t="s">
        <v>1082</v>
      </c>
      <c r="M56" s="746">
        <v>2719</v>
      </c>
      <c r="N56" s="107">
        <v>160.8</v>
      </c>
      <c r="O56" s="107">
        <v>2558.2</v>
      </c>
      <c r="P56" s="287">
        <v>0</v>
      </c>
      <c r="Q56" s="304">
        <v>0</v>
      </c>
      <c r="R56" s="35">
        <v>40.4</v>
      </c>
      <c r="S56" s="34">
        <v>0</v>
      </c>
      <c r="T56" s="34">
        <v>0</v>
      </c>
      <c r="U56" s="36">
        <v>0</v>
      </c>
      <c r="V56" s="305" t="s">
        <v>56</v>
      </c>
      <c r="W56" s="227">
        <v>617</v>
      </c>
      <c r="X56" s="55"/>
      <c r="Y56" s="40">
        <v>225</v>
      </c>
      <c r="Z56" s="40"/>
      <c r="AA56" s="40"/>
      <c r="AB56" s="55">
        <f t="shared" si="8"/>
        <v>36</v>
      </c>
      <c r="AC56" s="40">
        <v>36</v>
      </c>
      <c r="AD56" s="55">
        <v>0</v>
      </c>
      <c r="AE56" s="55" t="s">
        <v>424</v>
      </c>
      <c r="AF56" s="40"/>
      <c r="AG56" s="55" t="s">
        <v>425</v>
      </c>
      <c r="AH56" s="55">
        <v>8</v>
      </c>
      <c r="AI56" s="55" t="s">
        <v>342</v>
      </c>
      <c r="AJ56" s="55" t="s">
        <v>519</v>
      </c>
      <c r="AK56" s="227" t="s">
        <v>993</v>
      </c>
      <c r="AL56" s="227" t="s">
        <v>471</v>
      </c>
      <c r="AM56" s="227" t="s">
        <v>510</v>
      </c>
      <c r="AN56" s="55" t="s">
        <v>466</v>
      </c>
    </row>
    <row r="57" spans="1:40" ht="27.75" customHeight="1">
      <c r="A57" s="129">
        <f aca="true" t="shared" si="9" ref="A57:A87">1+A56</f>
        <v>54</v>
      </c>
      <c r="B57" s="38" t="s">
        <v>52</v>
      </c>
      <c r="C57" s="39" t="s">
        <v>74</v>
      </c>
      <c r="D57" s="40">
        <v>44</v>
      </c>
      <c r="E57" s="41" t="str">
        <f t="shared" si="7"/>
        <v>Ленина д.44</v>
      </c>
      <c r="F57" s="727">
        <f>'Данные по МКД_АУК'!AM57</f>
        <v>4483.3</v>
      </c>
      <c r="G57" s="218" t="s">
        <v>329</v>
      </c>
      <c r="H57" s="306" t="s">
        <v>55</v>
      </c>
      <c r="I57" s="153" t="s">
        <v>437</v>
      </c>
      <c r="J57" s="227" t="s">
        <v>433</v>
      </c>
      <c r="K57" s="217">
        <v>6222.5</v>
      </c>
      <c r="L57" s="109" t="s">
        <v>973</v>
      </c>
      <c r="M57" s="746">
        <v>3108</v>
      </c>
      <c r="N57" s="107">
        <v>0</v>
      </c>
      <c r="O57" s="107">
        <v>3108</v>
      </c>
      <c r="P57" s="287">
        <v>0</v>
      </c>
      <c r="Q57" s="304">
        <v>0</v>
      </c>
      <c r="R57" s="35">
        <v>117.6</v>
      </c>
      <c r="S57" s="34">
        <v>0</v>
      </c>
      <c r="T57" s="34">
        <v>0</v>
      </c>
      <c r="U57" s="36">
        <v>0</v>
      </c>
      <c r="V57" s="305" t="s">
        <v>56</v>
      </c>
      <c r="W57" s="227">
        <v>772</v>
      </c>
      <c r="X57" s="55"/>
      <c r="Y57" s="40">
        <v>334</v>
      </c>
      <c r="Z57" s="40"/>
      <c r="AA57" s="40"/>
      <c r="AB57" s="55">
        <f t="shared" si="8"/>
        <v>60</v>
      </c>
      <c r="AC57" s="40">
        <v>60</v>
      </c>
      <c r="AD57" s="55">
        <v>0</v>
      </c>
      <c r="AE57" s="55" t="s">
        <v>424</v>
      </c>
      <c r="AF57" s="40"/>
      <c r="AG57" s="55" t="s">
        <v>425</v>
      </c>
      <c r="AH57" s="55">
        <v>12</v>
      </c>
      <c r="AI57" s="55" t="s">
        <v>342</v>
      </c>
      <c r="AJ57" s="55" t="s">
        <v>519</v>
      </c>
      <c r="AK57" s="227" t="s">
        <v>993</v>
      </c>
      <c r="AL57" s="227" t="s">
        <v>471</v>
      </c>
      <c r="AM57" s="227" t="s">
        <v>510</v>
      </c>
      <c r="AN57" s="55" t="s">
        <v>466</v>
      </c>
    </row>
    <row r="58" spans="1:40" ht="27.75" customHeight="1">
      <c r="A58" s="129">
        <f t="shared" si="9"/>
        <v>55</v>
      </c>
      <c r="B58" s="38" t="s">
        <v>52</v>
      </c>
      <c r="C58" s="39" t="s">
        <v>74</v>
      </c>
      <c r="D58" s="40">
        <v>45</v>
      </c>
      <c r="E58" s="41" t="s">
        <v>78</v>
      </c>
      <c r="F58" s="727">
        <f>'Данные по МКД_АУК'!AM58</f>
        <v>3117.7</v>
      </c>
      <c r="G58" s="218" t="s">
        <v>329</v>
      </c>
      <c r="H58" s="306" t="s">
        <v>55</v>
      </c>
      <c r="I58" s="153" t="s">
        <v>437</v>
      </c>
      <c r="J58" s="227" t="s">
        <v>433</v>
      </c>
      <c r="K58" s="217">
        <v>4562</v>
      </c>
      <c r="L58" s="109" t="s">
        <v>973</v>
      </c>
      <c r="M58" s="744">
        <v>2644.4</v>
      </c>
      <c r="N58" s="107">
        <v>0</v>
      </c>
      <c r="O58" s="107">
        <f>M58</f>
        <v>2644.4</v>
      </c>
      <c r="P58" s="287">
        <v>0</v>
      </c>
      <c r="Q58" s="304">
        <v>0</v>
      </c>
      <c r="R58" s="35">
        <v>36</v>
      </c>
      <c r="S58" s="34">
        <v>0</v>
      </c>
      <c r="T58" s="34">
        <v>0</v>
      </c>
      <c r="U58" s="36">
        <v>0</v>
      </c>
      <c r="V58" s="305" t="s">
        <v>56</v>
      </c>
      <c r="W58" s="227">
        <v>583</v>
      </c>
      <c r="X58" s="55"/>
      <c r="Y58" s="40">
        <v>312</v>
      </c>
      <c r="Z58" s="40"/>
      <c r="AA58" s="40"/>
      <c r="AB58" s="55">
        <f t="shared" si="8"/>
        <v>56</v>
      </c>
      <c r="AC58" s="40">
        <v>56</v>
      </c>
      <c r="AD58" s="55">
        <v>0</v>
      </c>
      <c r="AE58" s="55" t="s">
        <v>424</v>
      </c>
      <c r="AF58" s="40"/>
      <c r="AG58" s="55" t="s">
        <v>425</v>
      </c>
      <c r="AH58" s="55">
        <v>8</v>
      </c>
      <c r="AI58" s="55" t="s">
        <v>342</v>
      </c>
      <c r="AJ58" s="55" t="s">
        <v>519</v>
      </c>
      <c r="AK58" s="227" t="s">
        <v>995</v>
      </c>
      <c r="AL58" s="227" t="s">
        <v>471</v>
      </c>
      <c r="AM58" s="227" t="s">
        <v>510</v>
      </c>
      <c r="AN58" s="55" t="s">
        <v>466</v>
      </c>
    </row>
    <row r="59" spans="1:40" ht="27.75" customHeight="1">
      <c r="A59" s="129">
        <f t="shared" si="9"/>
        <v>56</v>
      </c>
      <c r="B59" s="38" t="s">
        <v>52</v>
      </c>
      <c r="C59" s="39" t="s">
        <v>74</v>
      </c>
      <c r="D59" s="40">
        <v>46</v>
      </c>
      <c r="E59" s="41" t="str">
        <f aca="true" t="shared" si="10" ref="E59:E71">CONCATENATE(C59," д.",D59)</f>
        <v>Ленина д.46</v>
      </c>
      <c r="F59" s="727">
        <f>'Данные по МКД_АУК'!AM59</f>
        <v>4584.1</v>
      </c>
      <c r="G59" s="218" t="s">
        <v>331</v>
      </c>
      <c r="H59" s="306" t="s">
        <v>55</v>
      </c>
      <c r="I59" s="153" t="s">
        <v>437</v>
      </c>
      <c r="J59" s="227" t="s">
        <v>433</v>
      </c>
      <c r="K59" s="217">
        <v>6125.5</v>
      </c>
      <c r="L59" s="788" t="s">
        <v>1102</v>
      </c>
      <c r="M59" s="746">
        <v>3195.8</v>
      </c>
      <c r="N59" s="107">
        <v>0</v>
      </c>
      <c r="O59" s="107">
        <v>3195.8</v>
      </c>
      <c r="P59" s="287">
        <v>0</v>
      </c>
      <c r="Q59" s="304">
        <v>2457</v>
      </c>
      <c r="R59" s="35">
        <v>146</v>
      </c>
      <c r="S59" s="34">
        <v>0</v>
      </c>
      <c r="T59" s="34">
        <v>0</v>
      </c>
      <c r="U59" s="36">
        <v>0</v>
      </c>
      <c r="V59" s="305">
        <v>2021</v>
      </c>
      <c r="W59" s="227">
        <v>768</v>
      </c>
      <c r="X59" s="55"/>
      <c r="Y59" s="40">
        <v>334</v>
      </c>
      <c r="Z59" s="40"/>
      <c r="AA59" s="40"/>
      <c r="AB59" s="55">
        <f t="shared" si="8"/>
        <v>60</v>
      </c>
      <c r="AC59" s="40">
        <v>60</v>
      </c>
      <c r="AD59" s="55">
        <v>0</v>
      </c>
      <c r="AE59" s="55" t="s">
        <v>424</v>
      </c>
      <c r="AF59" s="40"/>
      <c r="AG59" s="55" t="s">
        <v>425</v>
      </c>
      <c r="AH59" s="55">
        <v>12</v>
      </c>
      <c r="AI59" s="55" t="s">
        <v>342</v>
      </c>
      <c r="AJ59" s="55" t="s">
        <v>519</v>
      </c>
      <c r="AK59" s="227" t="s">
        <v>989</v>
      </c>
      <c r="AL59" s="227" t="s">
        <v>473</v>
      </c>
      <c r="AM59" s="227" t="s">
        <v>510</v>
      </c>
      <c r="AN59" s="55" t="s">
        <v>466</v>
      </c>
    </row>
    <row r="60" spans="1:40" ht="27.75" customHeight="1">
      <c r="A60" s="129">
        <f t="shared" si="9"/>
        <v>57</v>
      </c>
      <c r="B60" s="38" t="s">
        <v>52</v>
      </c>
      <c r="C60" s="39" t="s">
        <v>74</v>
      </c>
      <c r="D60" s="40">
        <v>5</v>
      </c>
      <c r="E60" s="41" t="str">
        <f t="shared" si="10"/>
        <v>Ленина д.5</v>
      </c>
      <c r="F60" s="727">
        <f>'Данные по МКД_АУК'!AM60</f>
        <v>1177.6</v>
      </c>
      <c r="G60" s="218" t="s">
        <v>326</v>
      </c>
      <c r="H60" s="306" t="s">
        <v>55</v>
      </c>
      <c r="I60" s="153" t="s">
        <v>437</v>
      </c>
      <c r="J60" s="227" t="s">
        <v>433</v>
      </c>
      <c r="K60" s="217">
        <v>1772.8</v>
      </c>
      <c r="L60" s="743" t="s">
        <v>1082</v>
      </c>
      <c r="M60" s="746">
        <v>1235</v>
      </c>
      <c r="N60" s="107">
        <v>128</v>
      </c>
      <c r="O60" s="107">
        <v>1107</v>
      </c>
      <c r="P60" s="287">
        <v>0</v>
      </c>
      <c r="Q60" s="304">
        <v>0</v>
      </c>
      <c r="R60" s="35">
        <v>27</v>
      </c>
      <c r="S60" s="34">
        <v>0</v>
      </c>
      <c r="T60" s="34">
        <v>0</v>
      </c>
      <c r="U60" s="36">
        <v>0</v>
      </c>
      <c r="V60" s="305" t="s">
        <v>56</v>
      </c>
      <c r="W60" s="227">
        <v>248</v>
      </c>
      <c r="X60" s="55"/>
      <c r="Y60" s="40">
        <v>138</v>
      </c>
      <c r="Z60" s="40"/>
      <c r="AA60" s="40"/>
      <c r="AB60" s="55">
        <f t="shared" si="8"/>
        <v>28</v>
      </c>
      <c r="AC60" s="40">
        <v>28</v>
      </c>
      <c r="AD60" s="55">
        <v>0</v>
      </c>
      <c r="AE60" s="55" t="s">
        <v>424</v>
      </c>
      <c r="AF60" s="40"/>
      <c r="AG60" s="55" t="s">
        <v>425</v>
      </c>
      <c r="AH60" s="55">
        <v>4</v>
      </c>
      <c r="AI60" s="55" t="s">
        <v>342</v>
      </c>
      <c r="AJ60" s="55" t="s">
        <v>519</v>
      </c>
      <c r="AK60" s="227" t="s">
        <v>467</v>
      </c>
      <c r="AL60" s="227" t="s">
        <v>471</v>
      </c>
      <c r="AM60" s="227" t="s">
        <v>510</v>
      </c>
      <c r="AN60" s="55" t="s">
        <v>466</v>
      </c>
    </row>
    <row r="61" spans="1:40" ht="27.75" customHeight="1">
      <c r="A61" s="129">
        <f t="shared" si="9"/>
        <v>58</v>
      </c>
      <c r="B61" s="38" t="s">
        <v>52</v>
      </c>
      <c r="C61" s="39" t="s">
        <v>74</v>
      </c>
      <c r="D61" s="40">
        <v>7</v>
      </c>
      <c r="E61" s="41" t="str">
        <f t="shared" si="10"/>
        <v>Ленина д.7</v>
      </c>
      <c r="F61" s="727">
        <f>'Данные по МКД_АУК'!AM61</f>
        <v>1398.6</v>
      </c>
      <c r="G61" s="218" t="s">
        <v>326</v>
      </c>
      <c r="H61" s="306" t="s">
        <v>55</v>
      </c>
      <c r="I61" s="153" t="s">
        <v>437</v>
      </c>
      <c r="J61" s="227" t="s">
        <v>433</v>
      </c>
      <c r="K61" s="217">
        <v>2031</v>
      </c>
      <c r="L61" s="743" t="s">
        <v>1082</v>
      </c>
      <c r="M61" s="746">
        <v>1496</v>
      </c>
      <c r="N61" s="107">
        <v>146</v>
      </c>
      <c r="O61" s="107">
        <v>1350</v>
      </c>
      <c r="P61" s="287">
        <v>0</v>
      </c>
      <c r="Q61" s="141">
        <v>0</v>
      </c>
      <c r="R61" s="35">
        <v>27</v>
      </c>
      <c r="S61" s="34">
        <v>0</v>
      </c>
      <c r="T61" s="34">
        <v>0</v>
      </c>
      <c r="U61" s="36">
        <v>0</v>
      </c>
      <c r="V61" s="305" t="s">
        <v>56</v>
      </c>
      <c r="W61" s="227">
        <v>293</v>
      </c>
      <c r="X61" s="55"/>
      <c r="Y61" s="40">
        <v>140</v>
      </c>
      <c r="Z61" s="40"/>
      <c r="AA61" s="40"/>
      <c r="AB61" s="55">
        <f t="shared" si="8"/>
        <v>20</v>
      </c>
      <c r="AC61" s="40">
        <v>20</v>
      </c>
      <c r="AD61" s="55">
        <v>0</v>
      </c>
      <c r="AE61" s="55" t="s">
        <v>424</v>
      </c>
      <c r="AF61" s="40"/>
      <c r="AG61" s="55" t="s">
        <v>425</v>
      </c>
      <c r="AH61" s="55">
        <v>6</v>
      </c>
      <c r="AI61" s="55" t="s">
        <v>342</v>
      </c>
      <c r="AJ61" s="55" t="s">
        <v>519</v>
      </c>
      <c r="AK61" s="227" t="s">
        <v>467</v>
      </c>
      <c r="AL61" s="227" t="s">
        <v>471</v>
      </c>
      <c r="AM61" s="227" t="s">
        <v>510</v>
      </c>
      <c r="AN61" s="55" t="s">
        <v>466</v>
      </c>
    </row>
    <row r="62" spans="1:40" ht="27.75" customHeight="1">
      <c r="A62" s="129">
        <f t="shared" si="9"/>
        <v>59</v>
      </c>
      <c r="B62" s="113" t="s">
        <v>52</v>
      </c>
      <c r="C62" s="114" t="s">
        <v>74</v>
      </c>
      <c r="D62" s="115">
        <v>8</v>
      </c>
      <c r="E62" s="116" t="str">
        <f t="shared" si="10"/>
        <v>Ленина д.8</v>
      </c>
      <c r="F62" s="727">
        <f>'Данные по МКД_АУК'!AM62</f>
        <v>1231</v>
      </c>
      <c r="G62" s="218" t="s">
        <v>329</v>
      </c>
      <c r="H62" s="306" t="s">
        <v>67</v>
      </c>
      <c r="I62" s="48" t="s">
        <v>67</v>
      </c>
      <c r="J62" s="227" t="s">
        <v>433</v>
      </c>
      <c r="K62" s="217">
        <v>2552.1</v>
      </c>
      <c r="L62" s="48" t="s">
        <v>974</v>
      </c>
      <c r="M62" s="305">
        <v>1975</v>
      </c>
      <c r="N62" s="48">
        <v>1975</v>
      </c>
      <c r="O62" s="48">
        <v>0</v>
      </c>
      <c r="P62" s="296">
        <v>0</v>
      </c>
      <c r="Q62" s="141">
        <v>0</v>
      </c>
      <c r="R62" s="35">
        <v>27</v>
      </c>
      <c r="S62" s="34">
        <v>0</v>
      </c>
      <c r="T62" s="34">
        <v>0</v>
      </c>
      <c r="U62" s="36">
        <v>0</v>
      </c>
      <c r="V62" s="305">
        <v>2008</v>
      </c>
      <c r="W62" s="227">
        <v>289</v>
      </c>
      <c r="X62" s="55"/>
      <c r="Y62" s="115">
        <v>114</v>
      </c>
      <c r="Z62" s="115"/>
      <c r="AA62" s="115"/>
      <c r="AB62" s="55">
        <f t="shared" si="8"/>
        <v>22</v>
      </c>
      <c r="AC62" s="115">
        <v>22</v>
      </c>
      <c r="AD62" s="55">
        <v>0</v>
      </c>
      <c r="AE62" s="55" t="s">
        <v>424</v>
      </c>
      <c r="AF62" s="115"/>
      <c r="AG62" s="55" t="s">
        <v>425</v>
      </c>
      <c r="AH62" s="55">
        <v>6</v>
      </c>
      <c r="AI62" s="55" t="s">
        <v>342</v>
      </c>
      <c r="AJ62" s="55" t="s">
        <v>519</v>
      </c>
      <c r="AK62" s="227" t="s">
        <v>467</v>
      </c>
      <c r="AL62" s="227" t="s">
        <v>473</v>
      </c>
      <c r="AM62" s="227" t="s">
        <v>510</v>
      </c>
      <c r="AN62" s="55" t="s">
        <v>466</v>
      </c>
    </row>
    <row r="63" spans="1:40" ht="27.75" customHeight="1">
      <c r="A63" s="129">
        <f t="shared" si="9"/>
        <v>60</v>
      </c>
      <c r="B63" s="38" t="s">
        <v>52</v>
      </c>
      <c r="C63" s="39" t="s">
        <v>74</v>
      </c>
      <c r="D63" s="40">
        <v>9</v>
      </c>
      <c r="E63" s="41" t="str">
        <f t="shared" si="10"/>
        <v>Ленина д.9</v>
      </c>
      <c r="F63" s="727">
        <f>'Данные по МКД_АУК'!AM63</f>
        <v>1715.4</v>
      </c>
      <c r="G63" s="218" t="s">
        <v>326</v>
      </c>
      <c r="H63" s="305" t="s">
        <v>55</v>
      </c>
      <c r="I63" s="153" t="s">
        <v>437</v>
      </c>
      <c r="J63" s="227" t="s">
        <v>433</v>
      </c>
      <c r="K63" s="217">
        <v>2851.8</v>
      </c>
      <c r="L63" s="48" t="s">
        <v>974</v>
      </c>
      <c r="M63" s="746">
        <v>2158</v>
      </c>
      <c r="N63" s="107">
        <v>2158</v>
      </c>
      <c r="O63" s="107">
        <v>0</v>
      </c>
      <c r="P63" s="287">
        <v>0</v>
      </c>
      <c r="Q63" s="304">
        <v>0</v>
      </c>
      <c r="R63" s="35">
        <v>36</v>
      </c>
      <c r="S63" s="34">
        <v>0</v>
      </c>
      <c r="T63" s="34">
        <v>0</v>
      </c>
      <c r="U63" s="36">
        <v>0</v>
      </c>
      <c r="V63" s="305">
        <v>2008</v>
      </c>
      <c r="W63" s="227">
        <v>330</v>
      </c>
      <c r="X63" s="55"/>
      <c r="Y63" s="40">
        <v>163</v>
      </c>
      <c r="Z63" s="40"/>
      <c r="AA63" s="40"/>
      <c r="AB63" s="55">
        <f t="shared" si="8"/>
        <v>17</v>
      </c>
      <c r="AC63" s="40">
        <v>17</v>
      </c>
      <c r="AD63" s="55">
        <v>0</v>
      </c>
      <c r="AE63" s="55" t="s">
        <v>424</v>
      </c>
      <c r="AF63" s="40"/>
      <c r="AG63" s="55" t="s">
        <v>425</v>
      </c>
      <c r="AH63" s="55">
        <v>8</v>
      </c>
      <c r="AI63" s="55" t="s">
        <v>342</v>
      </c>
      <c r="AJ63" s="55" t="s">
        <v>519</v>
      </c>
      <c r="AK63" s="227" t="s">
        <v>467</v>
      </c>
      <c r="AL63" s="227" t="s">
        <v>473</v>
      </c>
      <c r="AM63" s="227" t="s">
        <v>510</v>
      </c>
      <c r="AN63" s="55" t="s">
        <v>466</v>
      </c>
    </row>
    <row r="64" spans="1:40" ht="27.75" customHeight="1">
      <c r="A64" s="129">
        <f t="shared" si="9"/>
        <v>61</v>
      </c>
      <c r="B64" s="38" t="s">
        <v>52</v>
      </c>
      <c r="C64" s="39" t="s">
        <v>80</v>
      </c>
      <c r="D64" s="40" t="s">
        <v>81</v>
      </c>
      <c r="E64" s="41" t="str">
        <f t="shared" si="10"/>
        <v>Некрасова д.2а</v>
      </c>
      <c r="F64" s="727">
        <f>'Данные по МКД_АУК'!AM64</f>
        <v>1260.4</v>
      </c>
      <c r="G64" s="218" t="s">
        <v>326</v>
      </c>
      <c r="H64" s="306" t="s">
        <v>55</v>
      </c>
      <c r="I64" s="153" t="s">
        <v>437</v>
      </c>
      <c r="J64" s="227"/>
      <c r="K64" s="217">
        <v>1809.3</v>
      </c>
      <c r="L64" s="109" t="s">
        <v>973</v>
      </c>
      <c r="M64" s="746">
        <v>915.8</v>
      </c>
      <c r="N64" s="107">
        <v>0</v>
      </c>
      <c r="O64" s="107">
        <v>915.8</v>
      </c>
      <c r="P64" s="287">
        <v>0</v>
      </c>
      <c r="Q64" s="141">
        <v>0</v>
      </c>
      <c r="R64" s="35">
        <v>27</v>
      </c>
      <c r="S64" s="34">
        <v>0</v>
      </c>
      <c r="T64" s="34">
        <v>0</v>
      </c>
      <c r="U64" s="36">
        <v>0</v>
      </c>
      <c r="V64" s="305" t="s">
        <v>56</v>
      </c>
      <c r="W64" s="227">
        <v>158.8</v>
      </c>
      <c r="X64" s="55"/>
      <c r="Y64" s="40">
        <v>81</v>
      </c>
      <c r="Z64" s="40"/>
      <c r="AA64" s="40"/>
      <c r="AB64" s="55">
        <f t="shared" si="8"/>
        <v>15</v>
      </c>
      <c r="AC64" s="40">
        <v>0</v>
      </c>
      <c r="AD64" s="40">
        <v>15</v>
      </c>
      <c r="AE64" s="55" t="s">
        <v>424</v>
      </c>
      <c r="AF64" s="40"/>
      <c r="AG64" s="55" t="s">
        <v>425</v>
      </c>
      <c r="AH64" s="55">
        <v>4</v>
      </c>
      <c r="AI64" s="55" t="s">
        <v>342</v>
      </c>
      <c r="AJ64" s="55" t="s">
        <v>519</v>
      </c>
      <c r="AK64" s="227" t="s">
        <v>326</v>
      </c>
      <c r="AL64" s="227"/>
      <c r="AM64" s="227" t="s">
        <v>468</v>
      </c>
      <c r="AN64" s="55" t="s">
        <v>466</v>
      </c>
    </row>
    <row r="65" spans="1:40" ht="27.75" customHeight="1">
      <c r="A65" s="129">
        <f t="shared" si="9"/>
        <v>62</v>
      </c>
      <c r="B65" s="38" t="s">
        <v>52</v>
      </c>
      <c r="C65" s="39" t="s">
        <v>80</v>
      </c>
      <c r="D65" s="40">
        <v>9</v>
      </c>
      <c r="E65" s="41" t="str">
        <f t="shared" si="10"/>
        <v>Некрасова д.9</v>
      </c>
      <c r="F65" s="727">
        <f>'Данные по МКД_АУК'!AM65</f>
        <v>1662.8</v>
      </c>
      <c r="G65" s="218" t="s">
        <v>327</v>
      </c>
      <c r="H65" s="306" t="s">
        <v>55</v>
      </c>
      <c r="I65" s="153" t="s">
        <v>437</v>
      </c>
      <c r="J65" s="227"/>
      <c r="K65" s="217">
        <v>2304</v>
      </c>
      <c r="L65" s="109" t="s">
        <v>973</v>
      </c>
      <c r="M65" s="746">
        <v>1048.6</v>
      </c>
      <c r="N65" s="109">
        <v>0</v>
      </c>
      <c r="O65" s="109">
        <v>0</v>
      </c>
      <c r="P65" s="287">
        <v>1048.6</v>
      </c>
      <c r="Q65" s="239"/>
      <c r="R65" s="35">
        <v>6.4</v>
      </c>
      <c r="S65" s="34">
        <v>0</v>
      </c>
      <c r="T65" s="34">
        <v>0</v>
      </c>
      <c r="U65" s="36">
        <v>0</v>
      </c>
      <c r="V65" s="305" t="s">
        <v>56</v>
      </c>
      <c r="W65" s="227">
        <v>251</v>
      </c>
      <c r="X65" s="55"/>
      <c r="Y65" s="40">
        <v>147</v>
      </c>
      <c r="Z65" s="40"/>
      <c r="AA65" s="40"/>
      <c r="AB65" s="55">
        <f t="shared" si="8"/>
        <v>36</v>
      </c>
      <c r="AC65" s="40">
        <v>36</v>
      </c>
      <c r="AD65" s="55">
        <v>0</v>
      </c>
      <c r="AE65" s="55" t="s">
        <v>424</v>
      </c>
      <c r="AF65" s="40"/>
      <c r="AG65" s="55" t="s">
        <v>425</v>
      </c>
      <c r="AH65" s="55">
        <v>8</v>
      </c>
      <c r="AI65" s="55" t="s">
        <v>342</v>
      </c>
      <c r="AJ65" s="55" t="s">
        <v>519</v>
      </c>
      <c r="AK65" s="227" t="s">
        <v>364</v>
      </c>
      <c r="AL65" s="227"/>
      <c r="AM65" s="227" t="s">
        <v>472</v>
      </c>
      <c r="AN65" s="55" t="s">
        <v>466</v>
      </c>
    </row>
    <row r="66" spans="1:40" ht="27.75" customHeight="1">
      <c r="A66" s="129">
        <f t="shared" si="9"/>
        <v>63</v>
      </c>
      <c r="B66" s="38" t="s">
        <v>52</v>
      </c>
      <c r="C66" s="39" t="s">
        <v>82</v>
      </c>
      <c r="D66" s="40">
        <v>29</v>
      </c>
      <c r="E66" s="41" t="str">
        <f t="shared" si="10"/>
        <v>Нелюбина д.29</v>
      </c>
      <c r="F66" s="727">
        <f>'Данные по МКД_АУК'!AM66</f>
        <v>2566.8</v>
      </c>
      <c r="G66" s="218" t="s">
        <v>327</v>
      </c>
      <c r="H66" s="306" t="s">
        <v>55</v>
      </c>
      <c r="I66" s="153" t="s">
        <v>437</v>
      </c>
      <c r="J66" s="227"/>
      <c r="K66" s="217">
        <v>3625.5</v>
      </c>
      <c r="L66" s="109" t="s">
        <v>973</v>
      </c>
      <c r="M66" s="746">
        <v>2025</v>
      </c>
      <c r="N66" s="109">
        <v>0</v>
      </c>
      <c r="O66" s="109">
        <v>0</v>
      </c>
      <c r="P66" s="287">
        <v>2025</v>
      </c>
      <c r="Q66" s="305"/>
      <c r="R66" s="35">
        <v>29.12</v>
      </c>
      <c r="S66" s="34">
        <v>0</v>
      </c>
      <c r="T66" s="34">
        <v>0</v>
      </c>
      <c r="U66" s="36">
        <v>0</v>
      </c>
      <c r="V66" s="305">
        <v>2010</v>
      </c>
      <c r="W66" s="227">
        <v>349</v>
      </c>
      <c r="X66" s="55"/>
      <c r="Y66" s="40">
        <v>192</v>
      </c>
      <c r="Z66" s="40"/>
      <c r="AA66" s="40"/>
      <c r="AB66" s="55">
        <f t="shared" si="8"/>
        <v>45</v>
      </c>
      <c r="AC66" s="40">
        <v>45</v>
      </c>
      <c r="AD66" s="55">
        <v>0</v>
      </c>
      <c r="AE66" s="55" t="s">
        <v>424</v>
      </c>
      <c r="AF66" s="40"/>
      <c r="AG66" s="55" t="s">
        <v>425</v>
      </c>
      <c r="AH66" s="55">
        <v>8</v>
      </c>
      <c r="AI66" s="55" t="s">
        <v>342</v>
      </c>
      <c r="AJ66" s="55" t="s">
        <v>519</v>
      </c>
      <c r="AK66" s="227" t="s">
        <v>993</v>
      </c>
      <c r="AL66" s="227"/>
      <c r="AM66" s="227" t="s">
        <v>472</v>
      </c>
      <c r="AN66" s="55" t="s">
        <v>466</v>
      </c>
    </row>
    <row r="67" spans="1:40" ht="27.75" customHeight="1">
      <c r="A67" s="129">
        <f t="shared" si="9"/>
        <v>64</v>
      </c>
      <c r="B67" s="38" t="s">
        <v>52</v>
      </c>
      <c r="C67" s="39" t="s">
        <v>82</v>
      </c>
      <c r="D67" s="40">
        <v>30</v>
      </c>
      <c r="E67" s="41" t="str">
        <f t="shared" si="10"/>
        <v>Нелюбина д.30</v>
      </c>
      <c r="F67" s="727">
        <f>'Данные по МКД_АУК'!AM67</f>
        <v>5977.7</v>
      </c>
      <c r="G67" s="218" t="s">
        <v>329</v>
      </c>
      <c r="H67" s="306" t="s">
        <v>55</v>
      </c>
      <c r="I67" s="153" t="s">
        <v>437</v>
      </c>
      <c r="J67" s="227"/>
      <c r="K67" s="217">
        <v>8244.5</v>
      </c>
      <c r="L67" s="109" t="s">
        <v>973</v>
      </c>
      <c r="M67" s="746">
        <v>3952.5</v>
      </c>
      <c r="N67" s="107">
        <v>0</v>
      </c>
      <c r="O67" s="107">
        <v>3952.5</v>
      </c>
      <c r="P67" s="287">
        <v>0</v>
      </c>
      <c r="Q67" s="304">
        <v>0</v>
      </c>
      <c r="R67" s="35">
        <v>58.2</v>
      </c>
      <c r="S67" s="34">
        <v>0</v>
      </c>
      <c r="T67" s="34">
        <v>0</v>
      </c>
      <c r="U67" s="36">
        <v>0</v>
      </c>
      <c r="V67" s="305" t="s">
        <v>56</v>
      </c>
      <c r="W67" s="227">
        <v>820.8</v>
      </c>
      <c r="X67" s="55"/>
      <c r="Y67" s="40">
        <v>451</v>
      </c>
      <c r="Z67" s="40"/>
      <c r="AA67" s="40"/>
      <c r="AB67" s="55">
        <f t="shared" si="8"/>
        <v>68</v>
      </c>
      <c r="AC67" s="40">
        <v>68</v>
      </c>
      <c r="AD67" s="55">
        <v>0</v>
      </c>
      <c r="AE67" s="55" t="s">
        <v>424</v>
      </c>
      <c r="AF67" s="40"/>
      <c r="AG67" s="55" t="s">
        <v>425</v>
      </c>
      <c r="AH67" s="55">
        <v>16</v>
      </c>
      <c r="AI67" s="55" t="s">
        <v>342</v>
      </c>
      <c r="AJ67" s="55" t="s">
        <v>519</v>
      </c>
      <c r="AK67" s="227" t="s">
        <v>990</v>
      </c>
      <c r="AL67" s="227"/>
      <c r="AM67" s="227" t="s">
        <v>510</v>
      </c>
      <c r="AN67" s="55" t="s">
        <v>466</v>
      </c>
    </row>
    <row r="68" spans="1:40" ht="27.75" customHeight="1">
      <c r="A68" s="129">
        <f t="shared" si="9"/>
        <v>65</v>
      </c>
      <c r="B68" s="38" t="s">
        <v>52</v>
      </c>
      <c r="C68" s="39" t="s">
        <v>82</v>
      </c>
      <c r="D68" s="40">
        <v>32</v>
      </c>
      <c r="E68" s="41" t="str">
        <f t="shared" si="10"/>
        <v>Нелюбина д.32</v>
      </c>
      <c r="F68" s="727">
        <f>'Данные по МКД_АУК'!AM68</f>
        <v>5977.2</v>
      </c>
      <c r="G68" s="218" t="s">
        <v>329</v>
      </c>
      <c r="H68" s="306" t="s">
        <v>55</v>
      </c>
      <c r="I68" s="153" t="s">
        <v>437</v>
      </c>
      <c r="J68" s="227"/>
      <c r="K68" s="217">
        <v>8366.5</v>
      </c>
      <c r="L68" s="109" t="s">
        <v>973</v>
      </c>
      <c r="M68" s="746">
        <v>4021.3</v>
      </c>
      <c r="N68" s="107">
        <v>0</v>
      </c>
      <c r="O68" s="107">
        <v>4021.3</v>
      </c>
      <c r="P68" s="287">
        <v>0</v>
      </c>
      <c r="Q68" s="304">
        <v>0</v>
      </c>
      <c r="R68" s="35">
        <v>58.2</v>
      </c>
      <c r="S68" s="34">
        <v>0</v>
      </c>
      <c r="T68" s="34">
        <v>0</v>
      </c>
      <c r="U68" s="36">
        <v>0</v>
      </c>
      <c r="V68" s="305" t="s">
        <v>56</v>
      </c>
      <c r="W68" s="227">
        <v>821</v>
      </c>
      <c r="X68" s="55"/>
      <c r="Y68" s="40">
        <v>451</v>
      </c>
      <c r="Z68" s="40"/>
      <c r="AA68" s="40"/>
      <c r="AB68" s="55">
        <f aca="true" t="shared" si="11" ref="AB68:AB99">AC68+AD68</f>
        <v>76</v>
      </c>
      <c r="AC68" s="40">
        <v>76</v>
      </c>
      <c r="AD68" s="55">
        <v>0</v>
      </c>
      <c r="AE68" s="55" t="s">
        <v>424</v>
      </c>
      <c r="AF68" s="40"/>
      <c r="AG68" s="55" t="s">
        <v>425</v>
      </c>
      <c r="AH68" s="55">
        <v>16</v>
      </c>
      <c r="AI68" s="55" t="s">
        <v>342</v>
      </c>
      <c r="AJ68" s="55" t="s">
        <v>519</v>
      </c>
      <c r="AK68" s="227" t="s">
        <v>326</v>
      </c>
      <c r="AL68" s="227"/>
      <c r="AM68" s="227" t="s">
        <v>510</v>
      </c>
      <c r="AN68" s="55" t="s">
        <v>466</v>
      </c>
    </row>
    <row r="69" spans="1:40" ht="27.75" customHeight="1">
      <c r="A69" s="129">
        <f t="shared" si="9"/>
        <v>66</v>
      </c>
      <c r="B69" s="38" t="s">
        <v>52</v>
      </c>
      <c r="C69" s="39" t="s">
        <v>82</v>
      </c>
      <c r="D69" s="40">
        <v>33</v>
      </c>
      <c r="E69" s="41" t="str">
        <f t="shared" si="10"/>
        <v>Нелюбина д.33</v>
      </c>
      <c r="F69" s="727">
        <f>'Данные по МКД_АУК'!AM69</f>
        <v>6200.6</v>
      </c>
      <c r="G69" s="218" t="s">
        <v>326</v>
      </c>
      <c r="H69" s="306" t="s">
        <v>55</v>
      </c>
      <c r="I69" s="153" t="s">
        <v>437</v>
      </c>
      <c r="J69" s="227"/>
      <c r="K69" s="217">
        <v>9566</v>
      </c>
      <c r="L69" s="109" t="s">
        <v>973</v>
      </c>
      <c r="M69" s="746">
        <v>1245.9</v>
      </c>
      <c r="N69" s="107">
        <v>0</v>
      </c>
      <c r="O69" s="107">
        <v>1245.9</v>
      </c>
      <c r="P69" s="287">
        <v>0</v>
      </c>
      <c r="Q69" s="304">
        <v>0</v>
      </c>
      <c r="R69" s="35">
        <v>16.4</v>
      </c>
      <c r="S69" s="34">
        <v>0</v>
      </c>
      <c r="T69" s="34">
        <v>0</v>
      </c>
      <c r="U69" s="36">
        <v>0</v>
      </c>
      <c r="V69" s="305" t="s">
        <v>56</v>
      </c>
      <c r="W69" s="227">
        <v>895.4000000000001</v>
      </c>
      <c r="X69" s="55"/>
      <c r="Y69" s="40">
        <v>492</v>
      </c>
      <c r="Z69" s="40"/>
      <c r="AA69" s="40"/>
      <c r="AB69" s="55">
        <f t="shared" si="11"/>
        <v>125</v>
      </c>
      <c r="AC69" s="40">
        <v>69</v>
      </c>
      <c r="AD69" s="40">
        <v>56</v>
      </c>
      <c r="AE69" s="55" t="s">
        <v>424</v>
      </c>
      <c r="AF69" s="40"/>
      <c r="AG69" s="55" t="s">
        <v>425</v>
      </c>
      <c r="AH69" s="55">
        <v>18</v>
      </c>
      <c r="AI69" s="55" t="s">
        <v>342</v>
      </c>
      <c r="AJ69" s="55" t="s">
        <v>519</v>
      </c>
      <c r="AK69" s="227" t="s">
        <v>326</v>
      </c>
      <c r="AL69" s="227"/>
      <c r="AM69" s="227" t="s">
        <v>468</v>
      </c>
      <c r="AN69" s="55" t="s">
        <v>466</v>
      </c>
    </row>
    <row r="70" spans="1:40" ht="27.75" customHeight="1">
      <c r="A70" s="129">
        <f t="shared" si="9"/>
        <v>67</v>
      </c>
      <c r="B70" s="38" t="s">
        <v>52</v>
      </c>
      <c r="C70" s="39" t="s">
        <v>83</v>
      </c>
      <c r="D70" s="40">
        <v>11</v>
      </c>
      <c r="E70" s="41" t="str">
        <f t="shared" si="10"/>
        <v>Озимина д.11</v>
      </c>
      <c r="F70" s="727">
        <f>'Данные по МКД_АУК'!AM70</f>
        <v>3378.8</v>
      </c>
      <c r="G70" s="218" t="s">
        <v>327</v>
      </c>
      <c r="H70" s="306" t="s">
        <v>55</v>
      </c>
      <c r="I70" s="153" t="s">
        <v>437</v>
      </c>
      <c r="J70" s="227" t="s">
        <v>433</v>
      </c>
      <c r="K70" s="217">
        <v>4500</v>
      </c>
      <c r="L70" s="109" t="s">
        <v>973</v>
      </c>
      <c r="M70" s="746">
        <v>2359.4</v>
      </c>
      <c r="N70" s="109">
        <v>0</v>
      </c>
      <c r="O70" s="109">
        <v>0</v>
      </c>
      <c r="P70" s="287">
        <v>2359.4</v>
      </c>
      <c r="Q70" s="239"/>
      <c r="R70" s="35">
        <v>29.12</v>
      </c>
      <c r="S70" s="34">
        <v>0</v>
      </c>
      <c r="T70" s="34">
        <v>0</v>
      </c>
      <c r="U70" s="36">
        <v>0</v>
      </c>
      <c r="V70" s="305">
        <v>2010</v>
      </c>
      <c r="W70" s="227">
        <v>466</v>
      </c>
      <c r="X70" s="55"/>
      <c r="Y70" s="40">
        <v>256</v>
      </c>
      <c r="Z70" s="40"/>
      <c r="AA70" s="40"/>
      <c r="AB70" s="55">
        <f t="shared" si="11"/>
        <v>44</v>
      </c>
      <c r="AC70" s="40">
        <v>44</v>
      </c>
      <c r="AD70" s="40">
        <v>0</v>
      </c>
      <c r="AE70" s="55" t="s">
        <v>424</v>
      </c>
      <c r="AF70" s="40"/>
      <c r="AG70" s="55" t="s">
        <v>425</v>
      </c>
      <c r="AH70" s="55">
        <v>12</v>
      </c>
      <c r="AI70" s="55" t="s">
        <v>342</v>
      </c>
      <c r="AJ70" s="55" t="s">
        <v>519</v>
      </c>
      <c r="AK70" s="227" t="s">
        <v>326</v>
      </c>
      <c r="AL70" s="227" t="s">
        <v>473</v>
      </c>
      <c r="AM70" s="227" t="s">
        <v>510</v>
      </c>
      <c r="AN70" s="55" t="s">
        <v>466</v>
      </c>
    </row>
    <row r="71" spans="1:40" ht="27.75" customHeight="1">
      <c r="A71" s="129">
        <f t="shared" si="9"/>
        <v>68</v>
      </c>
      <c r="B71" s="38" t="s">
        <v>52</v>
      </c>
      <c r="C71" s="39" t="s">
        <v>83</v>
      </c>
      <c r="D71" s="40">
        <v>13</v>
      </c>
      <c r="E71" s="41" t="str">
        <f t="shared" si="10"/>
        <v>Озимина д.13</v>
      </c>
      <c r="F71" s="727">
        <f>'Данные по МКД_АУК'!AM71</f>
        <v>2819.8</v>
      </c>
      <c r="G71" s="218" t="s">
        <v>326</v>
      </c>
      <c r="H71" s="306" t="s">
        <v>55</v>
      </c>
      <c r="I71" s="153" t="s">
        <v>437</v>
      </c>
      <c r="J71" s="227" t="s">
        <v>433</v>
      </c>
      <c r="K71" s="217">
        <v>4688.5</v>
      </c>
      <c r="L71" s="109" t="s">
        <v>973</v>
      </c>
      <c r="M71" s="746">
        <v>2846.5</v>
      </c>
      <c r="N71" s="107">
        <v>0</v>
      </c>
      <c r="O71" s="107">
        <v>2846.5</v>
      </c>
      <c r="P71" s="287">
        <v>0</v>
      </c>
      <c r="Q71" s="141">
        <v>0</v>
      </c>
      <c r="R71" s="35">
        <v>29.44</v>
      </c>
      <c r="S71" s="34">
        <v>0</v>
      </c>
      <c r="T71" s="34">
        <v>0</v>
      </c>
      <c r="U71" s="36">
        <v>0</v>
      </c>
      <c r="V71" s="305" t="s">
        <v>56</v>
      </c>
      <c r="W71" s="227">
        <v>427.7</v>
      </c>
      <c r="X71" s="55"/>
      <c r="Y71" s="40">
        <v>235</v>
      </c>
      <c r="Z71" s="40"/>
      <c r="AA71" s="40"/>
      <c r="AB71" s="55">
        <f t="shared" si="11"/>
        <v>32</v>
      </c>
      <c r="AC71" s="40">
        <v>32</v>
      </c>
      <c r="AD71" s="40">
        <v>0</v>
      </c>
      <c r="AE71" s="55" t="s">
        <v>424</v>
      </c>
      <c r="AF71" s="40"/>
      <c r="AG71" s="55" t="s">
        <v>425</v>
      </c>
      <c r="AH71" s="55">
        <v>8</v>
      </c>
      <c r="AI71" s="55" t="s">
        <v>342</v>
      </c>
      <c r="AJ71" s="55" t="s">
        <v>519</v>
      </c>
      <c r="AK71" s="227" t="s">
        <v>326</v>
      </c>
      <c r="AL71" s="227" t="s">
        <v>471</v>
      </c>
      <c r="AM71" s="227" t="s">
        <v>510</v>
      </c>
      <c r="AN71" s="55" t="s">
        <v>466</v>
      </c>
    </row>
    <row r="72" spans="1:40" ht="27.75" customHeight="1">
      <c r="A72" s="129">
        <f t="shared" si="9"/>
        <v>69</v>
      </c>
      <c r="B72" s="38" t="s">
        <v>52</v>
      </c>
      <c r="C72" s="39" t="s">
        <v>83</v>
      </c>
      <c r="D72" s="40">
        <v>14</v>
      </c>
      <c r="E72" s="41" t="s">
        <v>85</v>
      </c>
      <c r="F72" s="727">
        <f>'Данные по МКД_АУК'!AM72</f>
        <v>2111.2</v>
      </c>
      <c r="G72" s="218" t="s">
        <v>329</v>
      </c>
      <c r="H72" s="306" t="s">
        <v>55</v>
      </c>
      <c r="I72" s="48" t="s">
        <v>513</v>
      </c>
      <c r="J72" s="227" t="s">
        <v>433</v>
      </c>
      <c r="K72" s="217">
        <v>3671.7</v>
      </c>
      <c r="L72" s="48" t="s">
        <v>974</v>
      </c>
      <c r="M72" s="746">
        <v>2168.5</v>
      </c>
      <c r="N72" s="107">
        <v>2168.5</v>
      </c>
      <c r="O72" s="107">
        <v>0</v>
      </c>
      <c r="P72" s="287">
        <v>0</v>
      </c>
      <c r="Q72" s="304">
        <v>0</v>
      </c>
      <c r="R72" s="35">
        <v>11.7</v>
      </c>
      <c r="S72" s="34">
        <v>0</v>
      </c>
      <c r="T72" s="34">
        <v>0</v>
      </c>
      <c r="U72" s="36">
        <v>0</v>
      </c>
      <c r="V72" s="305">
        <v>2008</v>
      </c>
      <c r="W72" s="227">
        <v>369.5</v>
      </c>
      <c r="X72" s="55"/>
      <c r="Y72" s="40">
        <v>203</v>
      </c>
      <c r="Z72" s="40"/>
      <c r="AA72" s="40"/>
      <c r="AB72" s="55">
        <f t="shared" si="11"/>
        <v>22</v>
      </c>
      <c r="AC72" s="40">
        <v>22</v>
      </c>
      <c r="AD72" s="40">
        <v>0</v>
      </c>
      <c r="AE72" s="55" t="s">
        <v>424</v>
      </c>
      <c r="AF72" s="40"/>
      <c r="AG72" s="55" t="s">
        <v>425</v>
      </c>
      <c r="AH72" s="55">
        <v>10</v>
      </c>
      <c r="AI72" s="55" t="s">
        <v>342</v>
      </c>
      <c r="AJ72" s="55" t="s">
        <v>519</v>
      </c>
      <c r="AK72" s="227" t="s">
        <v>326</v>
      </c>
      <c r="AL72" s="227" t="s">
        <v>471</v>
      </c>
      <c r="AM72" s="227" t="s">
        <v>510</v>
      </c>
      <c r="AN72" s="55" t="s">
        <v>466</v>
      </c>
    </row>
    <row r="73" spans="1:40" ht="27.75" customHeight="1">
      <c r="A73" s="129">
        <f t="shared" si="9"/>
        <v>70</v>
      </c>
      <c r="B73" s="38" t="s">
        <v>52</v>
      </c>
      <c r="C73" s="39" t="s">
        <v>83</v>
      </c>
      <c r="D73" s="40">
        <v>16</v>
      </c>
      <c r="E73" s="41" t="str">
        <f aca="true" t="shared" si="12" ref="E73:E89">CONCATENATE(C73," д.",D73)</f>
        <v>Озимина д.16</v>
      </c>
      <c r="F73" s="727">
        <f>'Данные по МКД_АУК'!AM73</f>
        <v>1968.5</v>
      </c>
      <c r="G73" s="218" t="s">
        <v>326</v>
      </c>
      <c r="H73" s="306" t="s">
        <v>55</v>
      </c>
      <c r="I73" s="192" t="s">
        <v>67</v>
      </c>
      <c r="J73" s="227" t="s">
        <v>433</v>
      </c>
      <c r="K73" s="217">
        <v>3533.1</v>
      </c>
      <c r="L73" s="109" t="s">
        <v>973</v>
      </c>
      <c r="M73" s="746">
        <v>1715.8</v>
      </c>
      <c r="N73" s="107">
        <v>0</v>
      </c>
      <c r="O73" s="303">
        <v>1715.8</v>
      </c>
      <c r="P73" s="287">
        <v>0</v>
      </c>
      <c r="Q73" s="304">
        <v>0</v>
      </c>
      <c r="R73" s="35">
        <v>14.6</v>
      </c>
      <c r="S73" s="34">
        <v>0</v>
      </c>
      <c r="T73" s="34">
        <v>0</v>
      </c>
      <c r="U73" s="36">
        <v>0</v>
      </c>
      <c r="V73" s="305">
        <v>2008</v>
      </c>
      <c r="W73" s="227">
        <v>327.6</v>
      </c>
      <c r="X73" s="55"/>
      <c r="Y73" s="40">
        <v>180</v>
      </c>
      <c r="Z73" s="40"/>
      <c r="AA73" s="40"/>
      <c r="AB73" s="55">
        <f t="shared" si="11"/>
        <v>27</v>
      </c>
      <c r="AC73" s="40">
        <v>27</v>
      </c>
      <c r="AD73" s="40">
        <v>0</v>
      </c>
      <c r="AE73" s="55" t="s">
        <v>424</v>
      </c>
      <c r="AF73" s="40"/>
      <c r="AG73" s="55" t="s">
        <v>425</v>
      </c>
      <c r="AH73" s="55">
        <v>8</v>
      </c>
      <c r="AI73" s="55" t="s">
        <v>342</v>
      </c>
      <c r="AJ73" s="55" t="s">
        <v>519</v>
      </c>
      <c r="AK73" s="227" t="s">
        <v>467</v>
      </c>
      <c r="AL73" s="227" t="s">
        <v>471</v>
      </c>
      <c r="AM73" s="227" t="s">
        <v>510</v>
      </c>
      <c r="AN73" s="55" t="s">
        <v>466</v>
      </c>
    </row>
    <row r="74" spans="1:40" ht="27.75" customHeight="1">
      <c r="A74" s="129">
        <f t="shared" si="9"/>
        <v>71</v>
      </c>
      <c r="B74" s="38" t="s">
        <v>52</v>
      </c>
      <c r="C74" s="39" t="s">
        <v>83</v>
      </c>
      <c r="D74" s="40">
        <v>17</v>
      </c>
      <c r="E74" s="41" t="str">
        <f t="shared" si="12"/>
        <v>Озимина д.17</v>
      </c>
      <c r="F74" s="727">
        <f>'Данные по МКД_АУК'!AM74</f>
        <v>1498.1</v>
      </c>
      <c r="G74" s="218" t="s">
        <v>326</v>
      </c>
      <c r="H74" s="306" t="s">
        <v>55</v>
      </c>
      <c r="I74" s="153" t="s">
        <v>437</v>
      </c>
      <c r="J74" s="227" t="s">
        <v>433</v>
      </c>
      <c r="K74" s="217">
        <v>2036.4</v>
      </c>
      <c r="L74" s="109" t="s">
        <v>973</v>
      </c>
      <c r="M74" s="746">
        <v>996.4</v>
      </c>
      <c r="N74" s="107">
        <v>0</v>
      </c>
      <c r="O74" s="303">
        <v>996.4</v>
      </c>
      <c r="P74" s="287">
        <v>0</v>
      </c>
      <c r="Q74" s="304">
        <v>0</v>
      </c>
      <c r="R74" s="35">
        <v>10.9</v>
      </c>
      <c r="S74" s="34">
        <v>0</v>
      </c>
      <c r="T74" s="34">
        <v>0</v>
      </c>
      <c r="U74" s="36">
        <v>0</v>
      </c>
      <c r="V74" s="305" t="s">
        <v>56</v>
      </c>
      <c r="W74" s="227">
        <v>260.3</v>
      </c>
      <c r="X74" s="55"/>
      <c r="Y74" s="40">
        <v>143</v>
      </c>
      <c r="Z74" s="40"/>
      <c r="AA74" s="40"/>
      <c r="AB74" s="55">
        <f t="shared" si="11"/>
        <v>20</v>
      </c>
      <c r="AC74" s="40">
        <v>20</v>
      </c>
      <c r="AD74" s="40">
        <v>0</v>
      </c>
      <c r="AE74" s="55" t="s">
        <v>424</v>
      </c>
      <c r="AF74" s="40"/>
      <c r="AG74" s="55" t="s">
        <v>425</v>
      </c>
      <c r="AH74" s="55">
        <v>6</v>
      </c>
      <c r="AI74" s="55" t="s">
        <v>342</v>
      </c>
      <c r="AJ74" s="55" t="s">
        <v>519</v>
      </c>
      <c r="AK74" s="227" t="s">
        <v>467</v>
      </c>
      <c r="AL74" s="227" t="s">
        <v>471</v>
      </c>
      <c r="AM74" s="227" t="s">
        <v>510</v>
      </c>
      <c r="AN74" s="55" t="s">
        <v>466</v>
      </c>
    </row>
    <row r="75" spans="1:40" ht="27.75" customHeight="1">
      <c r="A75" s="129">
        <f t="shared" si="9"/>
        <v>72</v>
      </c>
      <c r="B75" s="38" t="s">
        <v>52</v>
      </c>
      <c r="C75" s="39" t="s">
        <v>83</v>
      </c>
      <c r="D75" s="40" t="s">
        <v>86</v>
      </c>
      <c r="E75" s="41" t="str">
        <f t="shared" si="12"/>
        <v>Озимина д.17а</v>
      </c>
      <c r="F75" s="727">
        <f>'Данные по МКД_АУК'!AM75</f>
        <v>2133.1</v>
      </c>
      <c r="G75" s="218" t="s">
        <v>326</v>
      </c>
      <c r="H75" s="306" t="s">
        <v>55</v>
      </c>
      <c r="I75" s="153" t="s">
        <v>437</v>
      </c>
      <c r="J75" s="227" t="s">
        <v>434</v>
      </c>
      <c r="K75" s="217">
        <v>2835.5</v>
      </c>
      <c r="L75" s="109" t="s">
        <v>973</v>
      </c>
      <c r="M75" s="746">
        <v>1846</v>
      </c>
      <c r="N75" s="107">
        <v>0</v>
      </c>
      <c r="O75" s="303">
        <v>1846</v>
      </c>
      <c r="P75" s="287">
        <v>0</v>
      </c>
      <c r="Q75" s="304">
        <v>0</v>
      </c>
      <c r="R75" s="35">
        <v>32.7</v>
      </c>
      <c r="S75" s="34">
        <v>0</v>
      </c>
      <c r="T75" s="34">
        <v>0</v>
      </c>
      <c r="U75" s="36">
        <v>0</v>
      </c>
      <c r="V75" s="305" t="s">
        <v>56</v>
      </c>
      <c r="W75" s="227">
        <v>240.2</v>
      </c>
      <c r="X75" s="55"/>
      <c r="Y75" s="40">
        <v>132</v>
      </c>
      <c r="Z75" s="40"/>
      <c r="AA75" s="40"/>
      <c r="AB75" s="55">
        <f t="shared" si="11"/>
        <v>50</v>
      </c>
      <c r="AC75" s="40">
        <v>10</v>
      </c>
      <c r="AD75" s="40">
        <v>40</v>
      </c>
      <c r="AE75" s="55" t="s">
        <v>424</v>
      </c>
      <c r="AF75" s="40"/>
      <c r="AG75" s="55" t="s">
        <v>425</v>
      </c>
      <c r="AH75" s="55">
        <v>6</v>
      </c>
      <c r="AI75" s="55" t="s">
        <v>342</v>
      </c>
      <c r="AJ75" s="55" t="s">
        <v>519</v>
      </c>
      <c r="AK75" s="227" t="s">
        <v>326</v>
      </c>
      <c r="AL75" s="227" t="s">
        <v>468</v>
      </c>
      <c r="AM75" s="227" t="s">
        <v>468</v>
      </c>
      <c r="AN75" s="55" t="s">
        <v>466</v>
      </c>
    </row>
    <row r="76" spans="1:40" ht="27.75" customHeight="1">
      <c r="A76" s="129">
        <f t="shared" si="9"/>
        <v>73</v>
      </c>
      <c r="B76" s="38" t="s">
        <v>52</v>
      </c>
      <c r="C76" s="39" t="s">
        <v>83</v>
      </c>
      <c r="D76" s="40">
        <v>19</v>
      </c>
      <c r="E76" s="41" t="str">
        <f t="shared" si="12"/>
        <v>Озимина д.19</v>
      </c>
      <c r="F76" s="727">
        <f>'Данные по МКД_АУК'!AM76</f>
        <v>1473.1</v>
      </c>
      <c r="G76" s="218" t="s">
        <v>329</v>
      </c>
      <c r="H76" s="306" t="s">
        <v>55</v>
      </c>
      <c r="I76" s="153" t="s">
        <v>437</v>
      </c>
      <c r="J76" s="227" t="s">
        <v>433</v>
      </c>
      <c r="K76" s="217">
        <v>2779.2</v>
      </c>
      <c r="L76" s="109" t="s">
        <v>973</v>
      </c>
      <c r="M76" s="746">
        <v>1903</v>
      </c>
      <c r="N76" s="107">
        <v>0</v>
      </c>
      <c r="O76" s="303">
        <v>1903</v>
      </c>
      <c r="P76" s="287">
        <v>0</v>
      </c>
      <c r="Q76" s="304">
        <v>0</v>
      </c>
      <c r="R76" s="35"/>
      <c r="S76" s="34">
        <v>0</v>
      </c>
      <c r="T76" s="34">
        <v>0</v>
      </c>
      <c r="U76" s="36">
        <v>0</v>
      </c>
      <c r="V76" s="305" t="s">
        <v>56</v>
      </c>
      <c r="W76" s="227">
        <v>218.4</v>
      </c>
      <c r="X76" s="55"/>
      <c r="Y76" s="40">
        <v>120</v>
      </c>
      <c r="Z76" s="40"/>
      <c r="AA76" s="40"/>
      <c r="AB76" s="55">
        <f t="shared" si="11"/>
        <v>16</v>
      </c>
      <c r="AC76" s="40">
        <v>16</v>
      </c>
      <c r="AD76" s="40">
        <v>0</v>
      </c>
      <c r="AE76" s="55" t="s">
        <v>424</v>
      </c>
      <c r="AF76" s="40"/>
      <c r="AG76" s="55" t="s">
        <v>425</v>
      </c>
      <c r="AH76" s="55">
        <v>6</v>
      </c>
      <c r="AI76" s="55" t="s">
        <v>342</v>
      </c>
      <c r="AJ76" s="55" t="s">
        <v>519</v>
      </c>
      <c r="AK76" s="227" t="s">
        <v>467</v>
      </c>
      <c r="AL76" s="227" t="s">
        <v>471</v>
      </c>
      <c r="AM76" s="227" t="s">
        <v>510</v>
      </c>
      <c r="AN76" s="55" t="s">
        <v>466</v>
      </c>
    </row>
    <row r="77" spans="1:40" ht="27.75" customHeight="1">
      <c r="A77" s="129">
        <f t="shared" si="9"/>
        <v>74</v>
      </c>
      <c r="B77" s="38" t="s">
        <v>52</v>
      </c>
      <c r="C77" s="39" t="s">
        <v>83</v>
      </c>
      <c r="D77" s="40">
        <v>25</v>
      </c>
      <c r="E77" s="41" t="str">
        <f t="shared" si="12"/>
        <v>Озимина д.25</v>
      </c>
      <c r="F77" s="727">
        <f>'Данные по МКД_АУК'!AM77</f>
        <v>1212.5</v>
      </c>
      <c r="G77" s="218" t="s">
        <v>329</v>
      </c>
      <c r="H77" s="306" t="s">
        <v>55</v>
      </c>
      <c r="I77" s="153" t="s">
        <v>437</v>
      </c>
      <c r="J77" s="227" t="s">
        <v>433</v>
      </c>
      <c r="K77" s="217">
        <v>2055</v>
      </c>
      <c r="L77" s="109" t="s">
        <v>973</v>
      </c>
      <c r="M77" s="746">
        <v>1310.7</v>
      </c>
      <c r="N77" s="107">
        <v>0</v>
      </c>
      <c r="O77" s="303">
        <v>1310.7</v>
      </c>
      <c r="P77" s="287">
        <v>0</v>
      </c>
      <c r="Q77" s="304">
        <v>0</v>
      </c>
      <c r="R77" s="35">
        <v>7.3</v>
      </c>
      <c r="S77" s="34">
        <v>0</v>
      </c>
      <c r="T77" s="34">
        <v>0</v>
      </c>
      <c r="U77" s="36">
        <v>0</v>
      </c>
      <c r="V77" s="305" t="s">
        <v>56</v>
      </c>
      <c r="W77" s="227">
        <v>224</v>
      </c>
      <c r="X77" s="55"/>
      <c r="Y77" s="40">
        <v>123</v>
      </c>
      <c r="Z77" s="40"/>
      <c r="AA77" s="40"/>
      <c r="AB77" s="55">
        <f t="shared" si="11"/>
        <v>20</v>
      </c>
      <c r="AC77" s="40">
        <v>20</v>
      </c>
      <c r="AD77" s="40">
        <v>0</v>
      </c>
      <c r="AE77" s="55" t="s">
        <v>424</v>
      </c>
      <c r="AF77" s="40"/>
      <c r="AG77" s="55" t="s">
        <v>425</v>
      </c>
      <c r="AH77" s="55">
        <v>6</v>
      </c>
      <c r="AI77" s="55" t="s">
        <v>342</v>
      </c>
      <c r="AJ77" s="55" t="s">
        <v>519</v>
      </c>
      <c r="AK77" s="227" t="s">
        <v>467</v>
      </c>
      <c r="AL77" s="227" t="s">
        <v>471</v>
      </c>
      <c r="AM77" s="227" t="s">
        <v>510</v>
      </c>
      <c r="AN77" s="55" t="s">
        <v>466</v>
      </c>
    </row>
    <row r="78" spans="1:40" ht="27.75" customHeight="1">
      <c r="A78" s="129">
        <f t="shared" si="9"/>
        <v>75</v>
      </c>
      <c r="B78" s="38" t="s">
        <v>52</v>
      </c>
      <c r="C78" s="39" t="s">
        <v>83</v>
      </c>
      <c r="D78" s="40">
        <v>27</v>
      </c>
      <c r="E78" s="41" t="str">
        <f t="shared" si="12"/>
        <v>Озимина д.27</v>
      </c>
      <c r="F78" s="727">
        <f>'Данные по МКД_АУК'!AM78</f>
        <v>1115.4</v>
      </c>
      <c r="G78" s="218" t="s">
        <v>329</v>
      </c>
      <c r="H78" s="306" t="s">
        <v>55</v>
      </c>
      <c r="I78" s="153" t="s">
        <v>437</v>
      </c>
      <c r="J78" s="227" t="s">
        <v>433</v>
      </c>
      <c r="K78" s="217">
        <v>2037.9</v>
      </c>
      <c r="L78" s="109" t="s">
        <v>973</v>
      </c>
      <c r="M78" s="746">
        <v>1308</v>
      </c>
      <c r="N78" s="107">
        <v>0</v>
      </c>
      <c r="O78" s="303">
        <v>1308</v>
      </c>
      <c r="P78" s="287">
        <v>0</v>
      </c>
      <c r="Q78" s="304">
        <v>0</v>
      </c>
      <c r="R78" s="35">
        <v>11</v>
      </c>
      <c r="S78" s="34">
        <v>0</v>
      </c>
      <c r="T78" s="34">
        <v>0</v>
      </c>
      <c r="U78" s="36">
        <v>0</v>
      </c>
      <c r="V78" s="305" t="s">
        <v>56</v>
      </c>
      <c r="W78" s="227">
        <v>213</v>
      </c>
      <c r="X78" s="55"/>
      <c r="Y78" s="40">
        <v>117</v>
      </c>
      <c r="Z78" s="40"/>
      <c r="AA78" s="40"/>
      <c r="AB78" s="55">
        <f t="shared" si="11"/>
        <v>20</v>
      </c>
      <c r="AC78" s="40">
        <v>20</v>
      </c>
      <c r="AD78" s="40">
        <v>0</v>
      </c>
      <c r="AE78" s="55" t="s">
        <v>424</v>
      </c>
      <c r="AF78" s="40"/>
      <c r="AG78" s="55" t="s">
        <v>425</v>
      </c>
      <c r="AH78" s="55">
        <v>6</v>
      </c>
      <c r="AI78" s="55" t="s">
        <v>342</v>
      </c>
      <c r="AJ78" s="55" t="s">
        <v>519</v>
      </c>
      <c r="AK78" s="227" t="s">
        <v>467</v>
      </c>
      <c r="AL78" s="227" t="s">
        <v>471</v>
      </c>
      <c r="AM78" s="227" t="s">
        <v>510</v>
      </c>
      <c r="AN78" s="55" t="s">
        <v>466</v>
      </c>
    </row>
    <row r="79" spans="1:40" ht="27.75" customHeight="1">
      <c r="A79" s="129">
        <f t="shared" si="9"/>
        <v>76</v>
      </c>
      <c r="B79" s="38" t="s">
        <v>52</v>
      </c>
      <c r="C79" s="39" t="s">
        <v>83</v>
      </c>
      <c r="D79" s="40">
        <v>29</v>
      </c>
      <c r="E79" s="41" t="str">
        <f t="shared" si="12"/>
        <v>Озимина д.29</v>
      </c>
      <c r="F79" s="727">
        <f>'Данные по МКД_АУК'!AM79</f>
        <v>1245.2</v>
      </c>
      <c r="G79" s="218" t="s">
        <v>329</v>
      </c>
      <c r="H79" s="306" t="s">
        <v>55</v>
      </c>
      <c r="I79" s="153" t="s">
        <v>437</v>
      </c>
      <c r="J79" s="227" t="s">
        <v>433</v>
      </c>
      <c r="K79" s="217">
        <v>2040</v>
      </c>
      <c r="L79" s="109" t="s">
        <v>973</v>
      </c>
      <c r="M79" s="746">
        <v>1309</v>
      </c>
      <c r="N79" s="107">
        <v>0</v>
      </c>
      <c r="O79" s="303">
        <v>1309</v>
      </c>
      <c r="P79" s="287">
        <v>0</v>
      </c>
      <c r="Q79" s="304">
        <v>0</v>
      </c>
      <c r="R79" s="35">
        <v>7.3</v>
      </c>
      <c r="S79" s="34">
        <v>0</v>
      </c>
      <c r="T79" s="34">
        <v>0</v>
      </c>
      <c r="U79" s="36">
        <v>0</v>
      </c>
      <c r="V79" s="305" t="s">
        <v>56</v>
      </c>
      <c r="W79" s="227">
        <v>222</v>
      </c>
      <c r="X79" s="55"/>
      <c r="Y79" s="40">
        <v>122</v>
      </c>
      <c r="Z79" s="40"/>
      <c r="AA79" s="40"/>
      <c r="AB79" s="55">
        <f t="shared" si="11"/>
        <v>20</v>
      </c>
      <c r="AC79" s="40">
        <v>20</v>
      </c>
      <c r="AD79" s="40">
        <v>0</v>
      </c>
      <c r="AE79" s="55" t="s">
        <v>424</v>
      </c>
      <c r="AF79" s="40"/>
      <c r="AG79" s="55" t="s">
        <v>425</v>
      </c>
      <c r="AH79" s="55">
        <v>6</v>
      </c>
      <c r="AI79" s="55" t="s">
        <v>342</v>
      </c>
      <c r="AJ79" s="55" t="s">
        <v>519</v>
      </c>
      <c r="AK79" s="227" t="s">
        <v>467</v>
      </c>
      <c r="AL79" s="227" t="s">
        <v>471</v>
      </c>
      <c r="AM79" s="227" t="s">
        <v>510</v>
      </c>
      <c r="AN79" s="55" t="s">
        <v>466</v>
      </c>
    </row>
    <row r="80" spans="1:40" ht="27.75" customHeight="1">
      <c r="A80" s="129">
        <f t="shared" si="9"/>
        <v>77</v>
      </c>
      <c r="B80" s="38" t="s">
        <v>52</v>
      </c>
      <c r="C80" s="39" t="s">
        <v>83</v>
      </c>
      <c r="D80" s="40">
        <v>30</v>
      </c>
      <c r="E80" s="41" t="str">
        <f t="shared" si="12"/>
        <v>Озимина д.30</v>
      </c>
      <c r="F80" s="727">
        <f>'Данные по МКД_АУК'!AM80</f>
        <v>3290.1</v>
      </c>
      <c r="G80" s="218" t="s">
        <v>333</v>
      </c>
      <c r="H80" s="306" t="s">
        <v>55</v>
      </c>
      <c r="I80" s="153" t="s">
        <v>437</v>
      </c>
      <c r="J80" s="227" t="s">
        <v>433</v>
      </c>
      <c r="K80" s="217">
        <v>4528.5</v>
      </c>
      <c r="L80" s="109" t="s">
        <v>973</v>
      </c>
      <c r="M80" s="746">
        <v>2433.4</v>
      </c>
      <c r="N80" s="109">
        <v>0</v>
      </c>
      <c r="O80" s="109">
        <v>0</v>
      </c>
      <c r="P80" s="287">
        <v>2433.4</v>
      </c>
      <c r="Q80" s="305"/>
      <c r="R80" s="35">
        <v>29.1</v>
      </c>
      <c r="S80" s="34">
        <v>0</v>
      </c>
      <c r="T80" s="34">
        <v>0</v>
      </c>
      <c r="U80" s="36">
        <v>0</v>
      </c>
      <c r="V80" s="305">
        <v>2009</v>
      </c>
      <c r="W80" s="227">
        <v>466</v>
      </c>
      <c r="X80" s="55"/>
      <c r="Y80" s="40">
        <v>256</v>
      </c>
      <c r="Z80" s="40"/>
      <c r="AA80" s="40"/>
      <c r="AB80" s="55">
        <f t="shared" si="11"/>
        <v>56</v>
      </c>
      <c r="AC80" s="40">
        <v>56</v>
      </c>
      <c r="AD80" s="40">
        <v>0</v>
      </c>
      <c r="AE80" s="55" t="s">
        <v>424</v>
      </c>
      <c r="AF80" s="40"/>
      <c r="AG80" s="55" t="s">
        <v>425</v>
      </c>
      <c r="AH80" s="55">
        <v>8</v>
      </c>
      <c r="AI80" s="55" t="s">
        <v>342</v>
      </c>
      <c r="AJ80" s="55" t="s">
        <v>519</v>
      </c>
      <c r="AK80" s="227" t="s">
        <v>996</v>
      </c>
      <c r="AL80" s="230" t="s">
        <v>472</v>
      </c>
      <c r="AM80" s="230" t="s">
        <v>472</v>
      </c>
      <c r="AN80" s="55" t="s">
        <v>466</v>
      </c>
    </row>
    <row r="81" spans="1:40" ht="27.75" customHeight="1">
      <c r="A81" s="129">
        <f t="shared" si="9"/>
        <v>78</v>
      </c>
      <c r="B81" s="38" t="s">
        <v>52</v>
      </c>
      <c r="C81" s="39" t="s">
        <v>83</v>
      </c>
      <c r="D81" s="40" t="s">
        <v>87</v>
      </c>
      <c r="E81" s="41" t="str">
        <f t="shared" si="12"/>
        <v>Озимина д.30а</v>
      </c>
      <c r="F81" s="727">
        <f>'Данные по МКД_АУК'!AM81</f>
        <v>1286.5</v>
      </c>
      <c r="G81" s="218" t="s">
        <v>329</v>
      </c>
      <c r="H81" s="306" t="s">
        <v>55</v>
      </c>
      <c r="I81" s="153" t="s">
        <v>437</v>
      </c>
      <c r="J81" s="227" t="s">
        <v>433</v>
      </c>
      <c r="K81" s="217">
        <v>1890</v>
      </c>
      <c r="L81" s="109" t="s">
        <v>973</v>
      </c>
      <c r="M81" s="746">
        <v>1112.5</v>
      </c>
      <c r="N81" s="107">
        <v>0</v>
      </c>
      <c r="O81" s="303">
        <v>1112.5</v>
      </c>
      <c r="P81" s="287">
        <v>0</v>
      </c>
      <c r="Q81" s="304">
        <v>0</v>
      </c>
      <c r="R81" s="35">
        <v>7.3</v>
      </c>
      <c r="S81" s="34">
        <v>0</v>
      </c>
      <c r="T81" s="34">
        <v>0</v>
      </c>
      <c r="U81" s="36">
        <v>0</v>
      </c>
      <c r="V81" s="305" t="s">
        <v>56</v>
      </c>
      <c r="W81" s="227">
        <v>164</v>
      </c>
      <c r="X81" s="55"/>
      <c r="Y81" s="40">
        <v>82</v>
      </c>
      <c r="Z81" s="40"/>
      <c r="AA81" s="40"/>
      <c r="AB81" s="55">
        <f t="shared" si="11"/>
        <v>30</v>
      </c>
      <c r="AC81" s="40">
        <v>30</v>
      </c>
      <c r="AD81" s="40">
        <v>0</v>
      </c>
      <c r="AE81" s="55" t="s">
        <v>424</v>
      </c>
      <c r="AF81" s="40"/>
      <c r="AG81" s="55" t="s">
        <v>425</v>
      </c>
      <c r="AH81" s="55">
        <v>4</v>
      </c>
      <c r="AI81" s="55" t="s">
        <v>342</v>
      </c>
      <c r="AJ81" s="55" t="s">
        <v>519</v>
      </c>
      <c r="AK81" s="227" t="s">
        <v>990</v>
      </c>
      <c r="AL81" s="227" t="s">
        <v>471</v>
      </c>
      <c r="AM81" s="227" t="s">
        <v>510</v>
      </c>
      <c r="AN81" s="55" t="s">
        <v>466</v>
      </c>
    </row>
    <row r="82" spans="1:40" ht="27.75" customHeight="1">
      <c r="A82" s="129">
        <f t="shared" si="9"/>
        <v>79</v>
      </c>
      <c r="B82" s="38" t="s">
        <v>52</v>
      </c>
      <c r="C82" s="39" t="s">
        <v>83</v>
      </c>
      <c r="D82" s="40">
        <v>32</v>
      </c>
      <c r="E82" s="41" t="str">
        <f t="shared" si="12"/>
        <v>Озимина д.32</v>
      </c>
      <c r="F82" s="727">
        <f>'Данные по МКД_АУК'!AM82</f>
        <v>3338.2</v>
      </c>
      <c r="G82" s="218" t="s">
        <v>326</v>
      </c>
      <c r="H82" s="306" t="s">
        <v>55</v>
      </c>
      <c r="I82" s="153" t="s">
        <v>437</v>
      </c>
      <c r="J82" s="227" t="s">
        <v>433</v>
      </c>
      <c r="K82" s="217">
        <v>4639.5</v>
      </c>
      <c r="L82" s="109" t="s">
        <v>973</v>
      </c>
      <c r="M82" s="746">
        <v>2532</v>
      </c>
      <c r="N82" s="107">
        <v>0</v>
      </c>
      <c r="O82" s="303">
        <v>2532</v>
      </c>
      <c r="P82" s="287">
        <v>0</v>
      </c>
      <c r="Q82" s="304">
        <v>0</v>
      </c>
      <c r="R82" s="35">
        <v>29.12</v>
      </c>
      <c r="S82" s="34">
        <v>0</v>
      </c>
      <c r="T82" s="34">
        <v>0</v>
      </c>
      <c r="U82" s="36">
        <v>0</v>
      </c>
      <c r="V82" s="305" t="s">
        <v>56</v>
      </c>
      <c r="W82" s="227">
        <v>480</v>
      </c>
      <c r="X82" s="55"/>
      <c r="Y82" s="40">
        <v>240</v>
      </c>
      <c r="Z82" s="40"/>
      <c r="AA82" s="40"/>
      <c r="AB82" s="55">
        <f t="shared" si="11"/>
        <v>56</v>
      </c>
      <c r="AC82" s="40">
        <v>56</v>
      </c>
      <c r="AD82" s="40">
        <v>0</v>
      </c>
      <c r="AE82" s="55" t="s">
        <v>424</v>
      </c>
      <c r="AF82" s="40"/>
      <c r="AG82" s="55" t="s">
        <v>425</v>
      </c>
      <c r="AH82" s="55">
        <v>8</v>
      </c>
      <c r="AI82" s="55" t="s">
        <v>342</v>
      </c>
      <c r="AJ82" s="55" t="s">
        <v>519</v>
      </c>
      <c r="AK82" s="227" t="s">
        <v>989</v>
      </c>
      <c r="AL82" s="227" t="s">
        <v>468</v>
      </c>
      <c r="AM82" s="227" t="s">
        <v>468</v>
      </c>
      <c r="AN82" s="55" t="s">
        <v>466</v>
      </c>
    </row>
    <row r="83" spans="1:40" ht="27.75" customHeight="1">
      <c r="A83" s="129">
        <f t="shared" si="9"/>
        <v>80</v>
      </c>
      <c r="B83" s="38" t="s">
        <v>52</v>
      </c>
      <c r="C83" s="39" t="s">
        <v>83</v>
      </c>
      <c r="D83" s="40">
        <v>34</v>
      </c>
      <c r="E83" s="41" t="str">
        <f t="shared" si="12"/>
        <v>Озимина д.34</v>
      </c>
      <c r="F83" s="727">
        <f>'Данные по МКД_АУК'!AM83</f>
        <v>2595.8</v>
      </c>
      <c r="G83" s="218" t="s">
        <v>329</v>
      </c>
      <c r="H83" s="306" t="s">
        <v>55</v>
      </c>
      <c r="I83" s="153" t="s">
        <v>437</v>
      </c>
      <c r="J83" s="227" t="s">
        <v>434</v>
      </c>
      <c r="K83" s="217">
        <v>3766</v>
      </c>
      <c r="L83" s="109" t="s">
        <v>973</v>
      </c>
      <c r="M83" s="746">
        <v>2030.1</v>
      </c>
      <c r="N83" s="107">
        <v>0</v>
      </c>
      <c r="O83" s="303">
        <v>2030.1</v>
      </c>
      <c r="P83" s="287">
        <v>0</v>
      </c>
      <c r="Q83" s="304">
        <v>0</v>
      </c>
      <c r="R83" s="35">
        <v>3.4</v>
      </c>
      <c r="S83" s="34">
        <v>0</v>
      </c>
      <c r="T83" s="34">
        <v>0</v>
      </c>
      <c r="U83" s="36">
        <v>0</v>
      </c>
      <c r="V83" s="305" t="s">
        <v>56</v>
      </c>
      <c r="W83" s="227">
        <v>105.6</v>
      </c>
      <c r="X83" s="55"/>
      <c r="Y83" s="40">
        <v>58</v>
      </c>
      <c r="Z83" s="40"/>
      <c r="AA83" s="40"/>
      <c r="AB83" s="55">
        <f t="shared" si="11"/>
        <v>60</v>
      </c>
      <c r="AC83" s="40">
        <v>60</v>
      </c>
      <c r="AD83" s="40">
        <v>0</v>
      </c>
      <c r="AE83" s="55" t="s">
        <v>424</v>
      </c>
      <c r="AF83" s="40"/>
      <c r="AG83" s="55" t="s">
        <v>425</v>
      </c>
      <c r="AH83" s="55">
        <v>8</v>
      </c>
      <c r="AI83" s="55" t="s">
        <v>342</v>
      </c>
      <c r="AJ83" s="55" t="s">
        <v>519</v>
      </c>
      <c r="AK83" s="227" t="s">
        <v>990</v>
      </c>
      <c r="AL83" s="227" t="s">
        <v>473</v>
      </c>
      <c r="AM83" s="227" t="s">
        <v>510</v>
      </c>
      <c r="AN83" s="55" t="s">
        <v>466</v>
      </c>
    </row>
    <row r="84" spans="1:40" ht="27.75" customHeight="1">
      <c r="A84" s="129">
        <f t="shared" si="9"/>
        <v>81</v>
      </c>
      <c r="B84" s="38" t="s">
        <v>52</v>
      </c>
      <c r="C84" s="39" t="s">
        <v>83</v>
      </c>
      <c r="D84" s="40">
        <v>35</v>
      </c>
      <c r="E84" s="41" t="str">
        <f t="shared" si="12"/>
        <v>Озимина д.35</v>
      </c>
      <c r="F84" s="727">
        <f>'Данные по МКД_АУК'!AM84</f>
        <v>1486.7</v>
      </c>
      <c r="G84" s="218" t="s">
        <v>329</v>
      </c>
      <c r="H84" s="306" t="s">
        <v>55</v>
      </c>
      <c r="I84" s="153" t="s">
        <v>437</v>
      </c>
      <c r="J84" s="227" t="s">
        <v>433</v>
      </c>
      <c r="K84" s="217">
        <v>2040.3</v>
      </c>
      <c r="L84" s="788" t="s">
        <v>1102</v>
      </c>
      <c r="M84" s="746">
        <v>2233</v>
      </c>
      <c r="N84" s="107">
        <v>0</v>
      </c>
      <c r="O84" s="303">
        <v>2233</v>
      </c>
      <c r="P84" s="287">
        <v>0</v>
      </c>
      <c r="Q84" s="141">
        <v>0</v>
      </c>
      <c r="R84" s="35">
        <v>16.4</v>
      </c>
      <c r="S84" s="34">
        <v>0</v>
      </c>
      <c r="T84" s="34">
        <v>0</v>
      </c>
      <c r="U84" s="36">
        <v>0</v>
      </c>
      <c r="V84" s="305">
        <v>2021</v>
      </c>
      <c r="W84" s="227">
        <v>213</v>
      </c>
      <c r="X84" s="55"/>
      <c r="Y84" s="40">
        <v>117</v>
      </c>
      <c r="Z84" s="40"/>
      <c r="AA84" s="40"/>
      <c r="AB84" s="55">
        <f t="shared" si="11"/>
        <v>20</v>
      </c>
      <c r="AC84" s="40">
        <v>20</v>
      </c>
      <c r="AD84" s="40">
        <v>0</v>
      </c>
      <c r="AE84" s="55" t="s">
        <v>424</v>
      </c>
      <c r="AF84" s="40"/>
      <c r="AG84" s="55" t="s">
        <v>425</v>
      </c>
      <c r="AH84" s="55">
        <v>6</v>
      </c>
      <c r="AI84" s="55" t="s">
        <v>342</v>
      </c>
      <c r="AJ84" s="55" t="s">
        <v>519</v>
      </c>
      <c r="AK84" s="227" t="s">
        <v>328</v>
      </c>
      <c r="AL84" s="227" t="s">
        <v>471</v>
      </c>
      <c r="AM84" s="227" t="s">
        <v>510</v>
      </c>
      <c r="AN84" s="55" t="s">
        <v>466</v>
      </c>
    </row>
    <row r="85" spans="1:40" ht="27.75" customHeight="1">
      <c r="A85" s="129">
        <f t="shared" si="9"/>
        <v>82</v>
      </c>
      <c r="B85" s="38" t="s">
        <v>52</v>
      </c>
      <c r="C85" s="39" t="s">
        <v>83</v>
      </c>
      <c r="D85" s="40">
        <v>36</v>
      </c>
      <c r="E85" s="41" t="str">
        <f t="shared" si="12"/>
        <v>Озимина д.36</v>
      </c>
      <c r="F85" s="727">
        <f>'Данные по МКД_АУК'!AM85</f>
        <v>2586.7</v>
      </c>
      <c r="G85" s="218" t="s">
        <v>333</v>
      </c>
      <c r="H85" s="306" t="s">
        <v>55</v>
      </c>
      <c r="I85" s="153" t="s">
        <v>437</v>
      </c>
      <c r="J85" s="227" t="s">
        <v>434</v>
      </c>
      <c r="K85" s="217">
        <v>3750</v>
      </c>
      <c r="L85" s="109" t="s">
        <v>973</v>
      </c>
      <c r="M85" s="746">
        <v>2030</v>
      </c>
      <c r="N85" s="109">
        <v>0</v>
      </c>
      <c r="O85" s="109">
        <v>0</v>
      </c>
      <c r="P85" s="287">
        <v>2030</v>
      </c>
      <c r="Q85" s="305"/>
      <c r="R85" s="35">
        <v>3.4</v>
      </c>
      <c r="S85" s="34">
        <v>0</v>
      </c>
      <c r="T85" s="34">
        <v>0</v>
      </c>
      <c r="U85" s="36">
        <v>0</v>
      </c>
      <c r="V85" s="305" t="s">
        <v>56</v>
      </c>
      <c r="W85" s="227">
        <v>105.6</v>
      </c>
      <c r="X85" s="55"/>
      <c r="Y85" s="40">
        <v>58</v>
      </c>
      <c r="Z85" s="40"/>
      <c r="AA85" s="40"/>
      <c r="AB85" s="55">
        <f t="shared" si="11"/>
        <v>60</v>
      </c>
      <c r="AC85" s="40">
        <v>60</v>
      </c>
      <c r="AD85" s="40">
        <v>0</v>
      </c>
      <c r="AE85" s="55" t="s">
        <v>424</v>
      </c>
      <c r="AF85" s="40"/>
      <c r="AG85" s="55" t="s">
        <v>425</v>
      </c>
      <c r="AH85" s="55">
        <v>8</v>
      </c>
      <c r="AI85" s="55" t="s">
        <v>342</v>
      </c>
      <c r="AJ85" s="55" t="s">
        <v>519</v>
      </c>
      <c r="AK85" s="227" t="s">
        <v>990</v>
      </c>
      <c r="AL85" s="227" t="s">
        <v>473</v>
      </c>
      <c r="AM85" s="227" t="s">
        <v>510</v>
      </c>
      <c r="AN85" s="55" t="s">
        <v>466</v>
      </c>
    </row>
    <row r="86" spans="1:40" ht="27.75" customHeight="1">
      <c r="A86" s="129">
        <f t="shared" si="9"/>
        <v>83</v>
      </c>
      <c r="B86" s="38" t="s">
        <v>52</v>
      </c>
      <c r="C86" s="39" t="s">
        <v>83</v>
      </c>
      <c r="D86" s="40">
        <v>38</v>
      </c>
      <c r="E86" s="41" t="str">
        <f t="shared" si="12"/>
        <v>Озимина д.38</v>
      </c>
      <c r="F86" s="727">
        <f>'Данные по МКД_АУК'!AM86</f>
        <v>2612.3</v>
      </c>
      <c r="G86" s="218" t="s">
        <v>333</v>
      </c>
      <c r="H86" s="306" t="s">
        <v>55</v>
      </c>
      <c r="I86" s="153" t="s">
        <v>437</v>
      </c>
      <c r="J86" s="227"/>
      <c r="K86" s="217">
        <v>3735</v>
      </c>
      <c r="L86" s="109" t="s">
        <v>973</v>
      </c>
      <c r="M86" s="745">
        <v>2030</v>
      </c>
      <c r="N86" s="109">
        <v>0</v>
      </c>
      <c r="O86" s="109">
        <v>0</v>
      </c>
      <c r="P86" s="298">
        <v>2030</v>
      </c>
      <c r="Q86" s="305"/>
      <c r="R86" s="35">
        <v>31.4</v>
      </c>
      <c r="S86" s="34">
        <v>0</v>
      </c>
      <c r="T86" s="34">
        <v>0</v>
      </c>
      <c r="U86" s="36">
        <v>0</v>
      </c>
      <c r="V86" s="305" t="s">
        <v>56</v>
      </c>
      <c r="W86" s="227">
        <v>105.6</v>
      </c>
      <c r="X86" s="55"/>
      <c r="Y86" s="40">
        <v>58</v>
      </c>
      <c r="Z86" s="40"/>
      <c r="AA86" s="40"/>
      <c r="AB86" s="55">
        <f t="shared" si="11"/>
        <v>60</v>
      </c>
      <c r="AC86" s="40">
        <v>30</v>
      </c>
      <c r="AD86" s="40">
        <v>30</v>
      </c>
      <c r="AE86" s="55" t="s">
        <v>424</v>
      </c>
      <c r="AF86" s="40"/>
      <c r="AG86" s="55" t="s">
        <v>425</v>
      </c>
      <c r="AH86" s="55">
        <v>8</v>
      </c>
      <c r="AI86" s="55" t="s">
        <v>342</v>
      </c>
      <c r="AJ86" s="55" t="s">
        <v>519</v>
      </c>
      <c r="AK86" s="227" t="s">
        <v>990</v>
      </c>
      <c r="AL86" s="227"/>
      <c r="AM86" s="227" t="s">
        <v>510</v>
      </c>
      <c r="AN86" s="55" t="s">
        <v>466</v>
      </c>
    </row>
    <row r="87" spans="1:40" ht="27.75" customHeight="1">
      <c r="A87" s="129">
        <f t="shared" si="9"/>
        <v>84</v>
      </c>
      <c r="B87" s="38" t="s">
        <v>52</v>
      </c>
      <c r="C87" s="39" t="s">
        <v>83</v>
      </c>
      <c r="D87" s="40">
        <v>40</v>
      </c>
      <c r="E87" s="41" t="str">
        <f t="shared" si="12"/>
        <v>Озимина д.40</v>
      </c>
      <c r="F87" s="727">
        <f>'Данные по МКД_АУК'!AM87</f>
        <v>3899.9</v>
      </c>
      <c r="G87" s="218" t="s">
        <v>327</v>
      </c>
      <c r="H87" s="306" t="s">
        <v>55</v>
      </c>
      <c r="I87" s="153" t="s">
        <v>437</v>
      </c>
      <c r="J87" s="227"/>
      <c r="K87" s="217">
        <v>5532.3</v>
      </c>
      <c r="L87" s="109" t="s">
        <v>973</v>
      </c>
      <c r="M87" s="744">
        <v>3569.2</v>
      </c>
      <c r="N87" s="109">
        <v>0</v>
      </c>
      <c r="O87" s="109">
        <v>0</v>
      </c>
      <c r="P87" s="619">
        <v>3569.2</v>
      </c>
      <c r="Q87" s="239"/>
      <c r="R87" s="35">
        <v>32.8</v>
      </c>
      <c r="S87" s="34">
        <v>0</v>
      </c>
      <c r="T87" s="34">
        <v>0</v>
      </c>
      <c r="U87" s="36">
        <v>0</v>
      </c>
      <c r="V87" s="305">
        <v>2007</v>
      </c>
      <c r="W87" s="227">
        <v>426</v>
      </c>
      <c r="X87" s="55"/>
      <c r="Y87" s="40">
        <v>234</v>
      </c>
      <c r="Z87" s="40"/>
      <c r="AA87" s="40"/>
      <c r="AB87" s="55">
        <f t="shared" si="11"/>
        <v>108</v>
      </c>
      <c r="AC87" s="40">
        <v>108</v>
      </c>
      <c r="AD87" s="40">
        <v>0</v>
      </c>
      <c r="AE87" s="55" t="s">
        <v>424</v>
      </c>
      <c r="AF87" s="40"/>
      <c r="AG87" s="55" t="s">
        <v>425</v>
      </c>
      <c r="AH87" s="55">
        <v>4</v>
      </c>
      <c r="AI87" s="55" t="s">
        <v>342</v>
      </c>
      <c r="AJ87" s="55" t="s">
        <v>519</v>
      </c>
      <c r="AK87" s="227" t="s">
        <v>992</v>
      </c>
      <c r="AL87" s="227"/>
      <c r="AM87" s="227" t="s">
        <v>510</v>
      </c>
      <c r="AN87" s="55" t="s">
        <v>466</v>
      </c>
    </row>
    <row r="88" spans="1:40" s="53" customFormat="1" ht="27.75" customHeight="1">
      <c r="A88" s="129">
        <f aca="true" t="shared" si="13" ref="A88:A109">1+A87</f>
        <v>85</v>
      </c>
      <c r="B88" s="38" t="s">
        <v>52</v>
      </c>
      <c r="C88" s="39" t="s">
        <v>83</v>
      </c>
      <c r="D88" s="40">
        <v>42</v>
      </c>
      <c r="E88" s="41" t="str">
        <f t="shared" si="12"/>
        <v>Озимина д.42</v>
      </c>
      <c r="F88" s="727">
        <f>'Данные по МКД_АУК'!AM88</f>
        <v>3475.3</v>
      </c>
      <c r="G88" s="218" t="s">
        <v>326</v>
      </c>
      <c r="H88" s="306" t="s">
        <v>55</v>
      </c>
      <c r="I88" s="153" t="s">
        <v>437</v>
      </c>
      <c r="J88" s="227"/>
      <c r="K88" s="217">
        <v>5148</v>
      </c>
      <c r="L88" s="109" t="s">
        <v>973</v>
      </c>
      <c r="M88" s="746">
        <v>2811</v>
      </c>
      <c r="N88" s="107">
        <v>0</v>
      </c>
      <c r="O88" s="303">
        <v>2811</v>
      </c>
      <c r="P88" s="287">
        <v>0</v>
      </c>
      <c r="Q88" s="141">
        <v>0</v>
      </c>
      <c r="R88" s="35">
        <v>14.6</v>
      </c>
      <c r="S88" s="34">
        <v>0</v>
      </c>
      <c r="T88" s="34">
        <v>0</v>
      </c>
      <c r="U88" s="36">
        <v>0</v>
      </c>
      <c r="V88" s="305" t="s">
        <v>56</v>
      </c>
      <c r="W88" s="227">
        <v>364</v>
      </c>
      <c r="X88" s="55"/>
      <c r="Y88" s="40">
        <v>200</v>
      </c>
      <c r="Z88" s="40"/>
      <c r="AA88" s="40"/>
      <c r="AB88" s="55">
        <f t="shared" si="11"/>
        <v>68</v>
      </c>
      <c r="AC88" s="40">
        <v>8</v>
      </c>
      <c r="AD88" s="40">
        <v>60</v>
      </c>
      <c r="AE88" s="55" t="s">
        <v>424</v>
      </c>
      <c r="AF88" s="40"/>
      <c r="AG88" s="55" t="s">
        <v>425</v>
      </c>
      <c r="AH88" s="55">
        <v>4</v>
      </c>
      <c r="AI88" s="55" t="s">
        <v>342</v>
      </c>
      <c r="AJ88" s="55" t="s">
        <v>519</v>
      </c>
      <c r="AK88" s="227" t="s">
        <v>326</v>
      </c>
      <c r="AL88" s="227"/>
      <c r="AM88" s="227" t="s">
        <v>468</v>
      </c>
      <c r="AN88" s="55" t="s">
        <v>466</v>
      </c>
    </row>
    <row r="89" spans="1:40" s="53" customFormat="1" ht="27.75" customHeight="1">
      <c r="A89" s="129">
        <f t="shared" si="13"/>
        <v>86</v>
      </c>
      <c r="B89" s="38" t="s">
        <v>52</v>
      </c>
      <c r="C89" s="30" t="s">
        <v>83</v>
      </c>
      <c r="D89" s="40">
        <v>43</v>
      </c>
      <c r="E89" s="41" t="str">
        <f t="shared" si="12"/>
        <v>Озимина д.43</v>
      </c>
      <c r="F89" s="727">
        <f>'Данные по МКД_АУК'!AM89</f>
        <v>4309.1</v>
      </c>
      <c r="G89" s="218" t="s">
        <v>327</v>
      </c>
      <c r="H89" s="306" t="s">
        <v>55</v>
      </c>
      <c r="I89" s="153" t="s">
        <v>437</v>
      </c>
      <c r="J89" s="227"/>
      <c r="K89" s="217">
        <v>5601</v>
      </c>
      <c r="L89" s="109" t="s">
        <v>973</v>
      </c>
      <c r="M89" s="747">
        <v>3692</v>
      </c>
      <c r="N89" s="109">
        <v>0</v>
      </c>
      <c r="O89" s="109">
        <v>0</v>
      </c>
      <c r="P89" s="297">
        <v>3692</v>
      </c>
      <c r="Q89" s="305"/>
      <c r="R89" s="35">
        <v>32.8</v>
      </c>
      <c r="S89" s="34">
        <v>0</v>
      </c>
      <c r="T89" s="34">
        <v>0</v>
      </c>
      <c r="U89" s="36">
        <v>0</v>
      </c>
      <c r="V89" s="305">
        <v>2009</v>
      </c>
      <c r="W89" s="227">
        <v>455</v>
      </c>
      <c r="X89" s="55"/>
      <c r="Y89" s="40">
        <v>250</v>
      </c>
      <c r="Z89" s="40"/>
      <c r="AA89" s="40"/>
      <c r="AB89" s="55">
        <f t="shared" si="11"/>
        <v>73</v>
      </c>
      <c r="AC89" s="40">
        <v>63</v>
      </c>
      <c r="AD89" s="40">
        <v>10</v>
      </c>
      <c r="AE89" s="55" t="s">
        <v>424</v>
      </c>
      <c r="AF89" s="40"/>
      <c r="AG89" s="55" t="s">
        <v>425</v>
      </c>
      <c r="AH89" s="55">
        <v>4</v>
      </c>
      <c r="AI89" s="55" t="s">
        <v>342</v>
      </c>
      <c r="AJ89" s="55" t="s">
        <v>519</v>
      </c>
      <c r="AK89" s="230" t="s">
        <v>997</v>
      </c>
      <c r="AL89" s="227"/>
      <c r="AM89" s="227" t="s">
        <v>472</v>
      </c>
      <c r="AN89" s="55" t="s">
        <v>466</v>
      </c>
    </row>
    <row r="90" spans="1:40" s="53" customFormat="1" ht="27.75" customHeight="1">
      <c r="A90" s="129">
        <f t="shared" si="13"/>
        <v>87</v>
      </c>
      <c r="B90" s="38" t="s">
        <v>52</v>
      </c>
      <c r="C90" s="30" t="s">
        <v>83</v>
      </c>
      <c r="D90" s="40" t="s">
        <v>88</v>
      </c>
      <c r="E90" s="41" t="s">
        <v>89</v>
      </c>
      <c r="F90" s="727">
        <f>'Данные по МКД_АУК'!AM90</f>
        <v>3774.5</v>
      </c>
      <c r="G90" s="218" t="s">
        <v>326</v>
      </c>
      <c r="H90" s="306" t="s">
        <v>55</v>
      </c>
      <c r="I90" s="153" t="s">
        <v>437</v>
      </c>
      <c r="J90" s="227"/>
      <c r="K90" s="217">
        <v>6726.6</v>
      </c>
      <c r="L90" s="109" t="s">
        <v>973</v>
      </c>
      <c r="M90" s="746">
        <v>4299.3</v>
      </c>
      <c r="N90" s="107">
        <v>0</v>
      </c>
      <c r="O90" s="107">
        <v>4299.3</v>
      </c>
      <c r="P90" s="287">
        <v>0</v>
      </c>
      <c r="Q90" s="141">
        <v>0</v>
      </c>
      <c r="R90" s="35">
        <v>0</v>
      </c>
      <c r="S90" s="34">
        <v>0</v>
      </c>
      <c r="T90" s="34">
        <v>0</v>
      </c>
      <c r="U90" s="36">
        <v>0</v>
      </c>
      <c r="V90" s="305" t="s">
        <v>56</v>
      </c>
      <c r="W90" s="227"/>
      <c r="X90" s="55"/>
      <c r="Y90" s="40"/>
      <c r="Z90" s="40"/>
      <c r="AA90" s="40"/>
      <c r="AB90" s="55">
        <f t="shared" si="11"/>
        <v>72</v>
      </c>
      <c r="AC90" s="40">
        <v>36</v>
      </c>
      <c r="AD90" s="40">
        <v>36</v>
      </c>
      <c r="AE90" s="55" t="s">
        <v>424</v>
      </c>
      <c r="AF90" s="40"/>
      <c r="AG90" s="55" t="s">
        <v>425</v>
      </c>
      <c r="AH90" s="55">
        <v>4</v>
      </c>
      <c r="AI90" s="55" t="s">
        <v>342</v>
      </c>
      <c r="AJ90" s="55" t="s">
        <v>519</v>
      </c>
      <c r="AK90" s="227" t="s">
        <v>326</v>
      </c>
      <c r="AL90" s="227"/>
      <c r="AM90" s="227" t="s">
        <v>468</v>
      </c>
      <c r="AN90" s="55" t="s">
        <v>466</v>
      </c>
    </row>
    <row r="91" spans="1:40" s="53" customFormat="1" ht="27.75" customHeight="1">
      <c r="A91" s="129">
        <f t="shared" si="13"/>
        <v>88</v>
      </c>
      <c r="B91" s="38" t="s">
        <v>52</v>
      </c>
      <c r="C91" s="30" t="s">
        <v>83</v>
      </c>
      <c r="D91" s="40">
        <v>45</v>
      </c>
      <c r="E91" s="41" t="str">
        <f aca="true" t="shared" si="14" ref="E91:E109">CONCATENATE(C91," д.",D91)</f>
        <v>Озимина д.45</v>
      </c>
      <c r="F91" s="727">
        <f>'Данные по МКД_АУК'!AM91</f>
        <v>6521.5</v>
      </c>
      <c r="G91" s="218" t="s">
        <v>327</v>
      </c>
      <c r="H91" s="306" t="s">
        <v>55</v>
      </c>
      <c r="I91" s="153" t="s">
        <v>437</v>
      </c>
      <c r="J91" s="227"/>
      <c r="K91" s="217">
        <v>8790</v>
      </c>
      <c r="L91" s="109" t="s">
        <v>973</v>
      </c>
      <c r="M91" s="746">
        <v>4914</v>
      </c>
      <c r="N91" s="109">
        <v>0</v>
      </c>
      <c r="O91" s="109">
        <v>0</v>
      </c>
      <c r="P91" s="287">
        <v>4914</v>
      </c>
      <c r="Q91" s="239"/>
      <c r="R91" s="35">
        <v>158.8</v>
      </c>
      <c r="S91" s="34">
        <v>0</v>
      </c>
      <c r="T91" s="34">
        <v>0</v>
      </c>
      <c r="U91" s="36">
        <v>0</v>
      </c>
      <c r="V91" s="305">
        <v>2009</v>
      </c>
      <c r="W91" s="227">
        <v>782.6</v>
      </c>
      <c r="X91" s="55"/>
      <c r="Y91" s="40">
        <v>430</v>
      </c>
      <c r="Z91" s="40"/>
      <c r="AA91" s="40"/>
      <c r="AB91" s="55">
        <f t="shared" si="11"/>
        <v>120</v>
      </c>
      <c r="AC91" s="40">
        <v>40</v>
      </c>
      <c r="AD91" s="40">
        <v>80</v>
      </c>
      <c r="AE91" s="55" t="s">
        <v>424</v>
      </c>
      <c r="AF91" s="40"/>
      <c r="AG91" s="55" t="s">
        <v>425</v>
      </c>
      <c r="AH91" s="55">
        <v>6</v>
      </c>
      <c r="AI91" s="55" t="s">
        <v>342</v>
      </c>
      <c r="AJ91" s="55" t="s">
        <v>519</v>
      </c>
      <c r="AK91" s="227" t="s">
        <v>326</v>
      </c>
      <c r="AL91" s="227"/>
      <c r="AM91" s="227" t="s">
        <v>472</v>
      </c>
      <c r="AN91" s="55" t="s">
        <v>466</v>
      </c>
    </row>
    <row r="92" spans="1:40" ht="27.75" customHeight="1">
      <c r="A92" s="129">
        <f t="shared" si="13"/>
        <v>89</v>
      </c>
      <c r="B92" s="38" t="s">
        <v>52</v>
      </c>
      <c r="C92" s="30" t="s">
        <v>83</v>
      </c>
      <c r="D92" s="40">
        <v>47</v>
      </c>
      <c r="E92" s="41" t="str">
        <f t="shared" si="14"/>
        <v>Озимина д.47</v>
      </c>
      <c r="F92" s="727">
        <f>'Данные по МКД_АУК'!AM92</f>
        <v>3802.4</v>
      </c>
      <c r="G92" s="218" t="s">
        <v>327</v>
      </c>
      <c r="H92" s="306" t="s">
        <v>55</v>
      </c>
      <c r="I92" s="153" t="s">
        <v>437</v>
      </c>
      <c r="J92" s="227"/>
      <c r="K92" s="217">
        <v>5822</v>
      </c>
      <c r="L92" s="109" t="s">
        <v>973</v>
      </c>
      <c r="M92" s="746">
        <v>3161.3</v>
      </c>
      <c r="N92" s="109">
        <v>0</v>
      </c>
      <c r="O92" s="109">
        <v>0</v>
      </c>
      <c r="P92" s="287">
        <v>3161.3</v>
      </c>
      <c r="Q92" s="239"/>
      <c r="R92" s="35">
        <v>78</v>
      </c>
      <c r="S92" s="34">
        <v>0</v>
      </c>
      <c r="T92" s="34">
        <v>0</v>
      </c>
      <c r="U92" s="36">
        <v>0</v>
      </c>
      <c r="V92" s="305">
        <v>2009</v>
      </c>
      <c r="W92" s="227">
        <v>420.4</v>
      </c>
      <c r="X92" s="55"/>
      <c r="Y92" s="40">
        <v>231</v>
      </c>
      <c r="Z92" s="40"/>
      <c r="AA92" s="40"/>
      <c r="AB92" s="55">
        <f t="shared" si="11"/>
        <v>65</v>
      </c>
      <c r="AC92" s="40">
        <v>56</v>
      </c>
      <c r="AD92" s="40">
        <v>9</v>
      </c>
      <c r="AE92" s="55" t="s">
        <v>424</v>
      </c>
      <c r="AF92" s="40"/>
      <c r="AG92" s="55" t="s">
        <v>425</v>
      </c>
      <c r="AH92" s="55">
        <v>4</v>
      </c>
      <c r="AI92" s="55" t="s">
        <v>342</v>
      </c>
      <c r="AJ92" s="55" t="s">
        <v>519</v>
      </c>
      <c r="AK92" s="227" t="s">
        <v>990</v>
      </c>
      <c r="AL92" s="227"/>
      <c r="AM92" s="227" t="s">
        <v>472</v>
      </c>
      <c r="AN92" s="55" t="s">
        <v>466</v>
      </c>
    </row>
    <row r="93" spans="1:40" ht="27.75" customHeight="1">
      <c r="A93" s="129">
        <f t="shared" si="13"/>
        <v>90</v>
      </c>
      <c r="B93" s="38" t="s">
        <v>52</v>
      </c>
      <c r="C93" s="30" t="s">
        <v>83</v>
      </c>
      <c r="D93" s="40">
        <v>49</v>
      </c>
      <c r="E93" s="41" t="str">
        <f t="shared" si="14"/>
        <v>Озимина д.49</v>
      </c>
      <c r="F93" s="727">
        <f>'Данные по МКД_АУК'!AM93</f>
        <v>4269.9</v>
      </c>
      <c r="G93" s="218" t="s">
        <v>329</v>
      </c>
      <c r="H93" s="306" t="s">
        <v>55</v>
      </c>
      <c r="I93" s="153" t="s">
        <v>437</v>
      </c>
      <c r="J93" s="227"/>
      <c r="K93" s="217">
        <v>6192</v>
      </c>
      <c r="L93" s="109" t="s">
        <v>973</v>
      </c>
      <c r="M93" s="746">
        <v>3066</v>
      </c>
      <c r="N93" s="107">
        <v>0</v>
      </c>
      <c r="O93" s="107">
        <v>3066</v>
      </c>
      <c r="P93" s="287">
        <v>0</v>
      </c>
      <c r="Q93" s="304">
        <v>0</v>
      </c>
      <c r="R93" s="35">
        <v>54.6</v>
      </c>
      <c r="S93" s="34">
        <v>0</v>
      </c>
      <c r="T93" s="34">
        <v>0</v>
      </c>
      <c r="U93" s="36">
        <v>0</v>
      </c>
      <c r="V93" s="305" t="s">
        <v>56</v>
      </c>
      <c r="W93" s="227">
        <v>564.2</v>
      </c>
      <c r="X93" s="55"/>
      <c r="Y93" s="40">
        <v>321</v>
      </c>
      <c r="Z93" s="40"/>
      <c r="AA93" s="40"/>
      <c r="AB93" s="55">
        <f t="shared" si="11"/>
        <v>52</v>
      </c>
      <c r="AC93" s="40">
        <v>52</v>
      </c>
      <c r="AD93" s="40">
        <v>0</v>
      </c>
      <c r="AE93" s="55" t="s">
        <v>424</v>
      </c>
      <c r="AF93" s="40"/>
      <c r="AG93" s="55" t="s">
        <v>425</v>
      </c>
      <c r="AH93" s="55">
        <v>12</v>
      </c>
      <c r="AI93" s="55" t="s">
        <v>342</v>
      </c>
      <c r="AJ93" s="55" t="s">
        <v>519</v>
      </c>
      <c r="AK93" s="227" t="s">
        <v>326</v>
      </c>
      <c r="AL93" s="227"/>
      <c r="AM93" s="227" t="s">
        <v>510</v>
      </c>
      <c r="AN93" s="55" t="s">
        <v>466</v>
      </c>
    </row>
    <row r="94" spans="1:40" ht="27.75" customHeight="1">
      <c r="A94" s="129">
        <f t="shared" si="13"/>
        <v>91</v>
      </c>
      <c r="B94" s="38" t="s">
        <v>52</v>
      </c>
      <c r="C94" s="30" t="s">
        <v>83</v>
      </c>
      <c r="D94" s="40">
        <v>51</v>
      </c>
      <c r="E94" s="41" t="str">
        <f t="shared" si="14"/>
        <v>Озимина д.51</v>
      </c>
      <c r="F94" s="727">
        <f>'Данные по МКД_АУК'!AM94</f>
        <v>3368.1</v>
      </c>
      <c r="G94" s="218" t="s">
        <v>329</v>
      </c>
      <c r="H94" s="306" t="s">
        <v>55</v>
      </c>
      <c r="I94" s="153" t="s">
        <v>437</v>
      </c>
      <c r="J94" s="227"/>
      <c r="K94" s="217">
        <v>4637.5</v>
      </c>
      <c r="L94" s="109" t="s">
        <v>973</v>
      </c>
      <c r="M94" s="746">
        <v>2375</v>
      </c>
      <c r="N94" s="107">
        <v>0</v>
      </c>
      <c r="O94" s="107">
        <v>2375</v>
      </c>
      <c r="P94" s="287">
        <v>0</v>
      </c>
      <c r="Q94" s="304">
        <v>0</v>
      </c>
      <c r="R94" s="35">
        <v>29.2</v>
      </c>
      <c r="S94" s="34">
        <v>0</v>
      </c>
      <c r="T94" s="34">
        <v>0</v>
      </c>
      <c r="U94" s="36">
        <v>0</v>
      </c>
      <c r="V94" s="305" t="s">
        <v>56</v>
      </c>
      <c r="W94" s="227">
        <v>436.8</v>
      </c>
      <c r="X94" s="55"/>
      <c r="Y94" s="40">
        <v>240</v>
      </c>
      <c r="Z94" s="40"/>
      <c r="AA94" s="40"/>
      <c r="AB94" s="55">
        <f t="shared" si="11"/>
        <v>56</v>
      </c>
      <c r="AC94" s="40">
        <v>56</v>
      </c>
      <c r="AD94" s="40">
        <v>0</v>
      </c>
      <c r="AE94" s="55" t="s">
        <v>424</v>
      </c>
      <c r="AF94" s="40"/>
      <c r="AG94" s="55" t="s">
        <v>425</v>
      </c>
      <c r="AH94" s="55">
        <v>8</v>
      </c>
      <c r="AI94" s="55" t="s">
        <v>342</v>
      </c>
      <c r="AJ94" s="55" t="s">
        <v>519</v>
      </c>
      <c r="AK94" s="227" t="s">
        <v>993</v>
      </c>
      <c r="AL94" s="227"/>
      <c r="AM94" s="227" t="s">
        <v>510</v>
      </c>
      <c r="AN94" s="55" t="s">
        <v>466</v>
      </c>
    </row>
    <row r="95" spans="1:40" ht="27.75" customHeight="1">
      <c r="A95" s="129">
        <f t="shared" si="13"/>
        <v>92</v>
      </c>
      <c r="B95" s="38" t="s">
        <v>52</v>
      </c>
      <c r="C95" s="30" t="s">
        <v>83</v>
      </c>
      <c r="D95" s="40">
        <v>53</v>
      </c>
      <c r="E95" s="41" t="str">
        <f t="shared" si="14"/>
        <v>Озимина д.53</v>
      </c>
      <c r="F95" s="727">
        <f>'Данные по МКД_АУК'!AM95</f>
        <v>3393.5</v>
      </c>
      <c r="G95" s="218" t="s">
        <v>329</v>
      </c>
      <c r="H95" s="306" t="s">
        <v>55</v>
      </c>
      <c r="I95" s="153" t="s">
        <v>437</v>
      </c>
      <c r="J95" s="227"/>
      <c r="K95" s="217">
        <v>4578</v>
      </c>
      <c r="L95" s="109" t="s">
        <v>973</v>
      </c>
      <c r="M95" s="746">
        <v>2397.3</v>
      </c>
      <c r="N95" s="107">
        <v>0</v>
      </c>
      <c r="O95" s="107">
        <v>2397.3</v>
      </c>
      <c r="P95" s="287">
        <v>0</v>
      </c>
      <c r="Q95" s="141">
        <v>0</v>
      </c>
      <c r="R95" s="35">
        <v>29.2</v>
      </c>
      <c r="S95" s="34">
        <v>0</v>
      </c>
      <c r="T95" s="34">
        <v>0</v>
      </c>
      <c r="U95" s="36">
        <v>0</v>
      </c>
      <c r="V95" s="305" t="s">
        <v>56</v>
      </c>
      <c r="W95" s="227">
        <v>436.8</v>
      </c>
      <c r="X95" s="55"/>
      <c r="Y95" s="40">
        <v>240</v>
      </c>
      <c r="Z95" s="40"/>
      <c r="AA95" s="40"/>
      <c r="AB95" s="55">
        <f t="shared" si="11"/>
        <v>56</v>
      </c>
      <c r="AC95" s="40">
        <v>56</v>
      </c>
      <c r="AD95" s="40">
        <v>0</v>
      </c>
      <c r="AE95" s="55" t="s">
        <v>424</v>
      </c>
      <c r="AF95" s="40"/>
      <c r="AG95" s="55" t="s">
        <v>425</v>
      </c>
      <c r="AH95" s="55">
        <v>8</v>
      </c>
      <c r="AI95" s="55" t="s">
        <v>342</v>
      </c>
      <c r="AJ95" s="55" t="s">
        <v>519</v>
      </c>
      <c r="AK95" s="227" t="s">
        <v>994</v>
      </c>
      <c r="AL95" s="227"/>
      <c r="AM95" s="227" t="s">
        <v>510</v>
      </c>
      <c r="AN95" s="55" t="s">
        <v>466</v>
      </c>
    </row>
    <row r="96" spans="1:40" ht="27.75" customHeight="1">
      <c r="A96" s="129">
        <f t="shared" si="13"/>
        <v>93</v>
      </c>
      <c r="B96" s="38" t="s">
        <v>52</v>
      </c>
      <c r="C96" s="39" t="s">
        <v>83</v>
      </c>
      <c r="D96" s="40">
        <v>57</v>
      </c>
      <c r="E96" s="41" t="str">
        <f t="shared" si="14"/>
        <v>Озимина д.57</v>
      </c>
      <c r="F96" s="727">
        <f>'Данные по МКД_АУК'!AM96</f>
        <v>4063.1</v>
      </c>
      <c r="G96" s="218" t="s">
        <v>326</v>
      </c>
      <c r="H96" s="306" t="s">
        <v>55</v>
      </c>
      <c r="I96" s="153" t="s">
        <v>437</v>
      </c>
      <c r="J96" s="227"/>
      <c r="K96" s="217">
        <v>5718.5</v>
      </c>
      <c r="L96" s="743" t="s">
        <v>1082</v>
      </c>
      <c r="M96" s="141">
        <v>3173</v>
      </c>
      <c r="N96" s="109">
        <v>210</v>
      </c>
      <c r="O96" s="109">
        <v>0</v>
      </c>
      <c r="P96" s="287">
        <v>2963</v>
      </c>
      <c r="Q96" s="304">
        <v>0</v>
      </c>
      <c r="R96" s="35">
        <v>174</v>
      </c>
      <c r="S96" s="34">
        <v>0</v>
      </c>
      <c r="T96" s="34">
        <v>420</v>
      </c>
      <c r="U96" s="36">
        <v>500</v>
      </c>
      <c r="V96" s="305" t="s">
        <v>56</v>
      </c>
      <c r="W96" s="227">
        <v>436.8</v>
      </c>
      <c r="X96" s="55"/>
      <c r="Y96" s="40">
        <v>240</v>
      </c>
      <c r="Z96" s="40"/>
      <c r="AA96" s="40"/>
      <c r="AB96" s="55">
        <f t="shared" si="11"/>
        <v>84</v>
      </c>
      <c r="AC96" s="40">
        <v>84</v>
      </c>
      <c r="AD96" s="40">
        <v>0</v>
      </c>
      <c r="AE96" s="55" t="s">
        <v>424</v>
      </c>
      <c r="AF96" s="40"/>
      <c r="AG96" s="55" t="s">
        <v>425</v>
      </c>
      <c r="AH96" s="55">
        <v>12</v>
      </c>
      <c r="AI96" s="55" t="s">
        <v>342</v>
      </c>
      <c r="AJ96" s="55" t="s">
        <v>519</v>
      </c>
      <c r="AK96" s="227" t="s">
        <v>990</v>
      </c>
      <c r="AL96" s="227"/>
      <c r="AM96" s="227" t="s">
        <v>510</v>
      </c>
      <c r="AN96" s="55" t="s">
        <v>466</v>
      </c>
    </row>
    <row r="97" spans="1:40" ht="27.75" customHeight="1">
      <c r="A97" s="129">
        <f t="shared" si="13"/>
        <v>94</v>
      </c>
      <c r="B97" s="38" t="s">
        <v>52</v>
      </c>
      <c r="C97" s="39" t="s">
        <v>83</v>
      </c>
      <c r="D97" s="40">
        <v>59</v>
      </c>
      <c r="E97" s="41" t="str">
        <f t="shared" si="14"/>
        <v>Озимина д.59</v>
      </c>
      <c r="F97" s="727">
        <f>'Данные по МКД_АУК'!AM97</f>
        <v>6064.7</v>
      </c>
      <c r="G97" s="218" t="s">
        <v>327</v>
      </c>
      <c r="H97" s="306" t="s">
        <v>55</v>
      </c>
      <c r="I97" s="153" t="s">
        <v>437</v>
      </c>
      <c r="J97" s="227"/>
      <c r="K97" s="217">
        <v>7900</v>
      </c>
      <c r="L97" s="743" t="s">
        <v>1082</v>
      </c>
      <c r="M97" s="746">
        <v>4514</v>
      </c>
      <c r="N97" s="109">
        <v>0</v>
      </c>
      <c r="O97" s="109">
        <v>0</v>
      </c>
      <c r="P97" s="287">
        <v>4514</v>
      </c>
      <c r="Q97" s="239"/>
      <c r="R97" s="35">
        <v>49.1</v>
      </c>
      <c r="S97" s="34">
        <v>0</v>
      </c>
      <c r="T97" s="34">
        <v>0</v>
      </c>
      <c r="U97" s="36">
        <v>0</v>
      </c>
      <c r="V97" s="305">
        <v>2010</v>
      </c>
      <c r="W97" s="227">
        <v>617</v>
      </c>
      <c r="X97" s="55"/>
      <c r="Y97" s="40">
        <v>339</v>
      </c>
      <c r="Z97" s="40"/>
      <c r="AA97" s="40"/>
      <c r="AB97" s="55">
        <f t="shared" si="11"/>
        <v>90</v>
      </c>
      <c r="AC97" s="40">
        <v>81</v>
      </c>
      <c r="AD97" s="40">
        <v>9</v>
      </c>
      <c r="AE97" s="55" t="s">
        <v>424</v>
      </c>
      <c r="AF97" s="40"/>
      <c r="AG97" s="55" t="s">
        <v>425</v>
      </c>
      <c r="AH97" s="55">
        <v>6</v>
      </c>
      <c r="AI97" s="55" t="s">
        <v>342</v>
      </c>
      <c r="AJ97" s="55" t="s">
        <v>519</v>
      </c>
      <c r="AK97" s="227" t="s">
        <v>990</v>
      </c>
      <c r="AL97" s="227"/>
      <c r="AM97" s="227" t="s">
        <v>472</v>
      </c>
      <c r="AN97" s="55" t="s">
        <v>466</v>
      </c>
    </row>
    <row r="98" spans="1:40" ht="27.75" customHeight="1">
      <c r="A98" s="129">
        <f t="shared" si="13"/>
        <v>95</v>
      </c>
      <c r="B98" s="38" t="s">
        <v>52</v>
      </c>
      <c r="C98" s="39" t="s">
        <v>83</v>
      </c>
      <c r="D98" s="40" t="s">
        <v>90</v>
      </c>
      <c r="E98" s="41" t="str">
        <f t="shared" si="14"/>
        <v>Озимина д.59а</v>
      </c>
      <c r="F98" s="727">
        <f>'Данные по МКД_АУК'!AM98</f>
        <v>2735.8</v>
      </c>
      <c r="G98" s="218" t="s">
        <v>329</v>
      </c>
      <c r="H98" s="306" t="s">
        <v>55</v>
      </c>
      <c r="I98" s="153" t="s">
        <v>437</v>
      </c>
      <c r="J98" s="227"/>
      <c r="K98" s="217">
        <v>3891</v>
      </c>
      <c r="L98" s="109" t="s">
        <v>973</v>
      </c>
      <c r="M98" s="746">
        <v>2075.5</v>
      </c>
      <c r="N98" s="109">
        <v>0</v>
      </c>
      <c r="O98" s="107">
        <f>M98</f>
        <v>2075.5</v>
      </c>
      <c r="P98" s="287">
        <v>0</v>
      </c>
      <c r="Q98" s="304">
        <v>0</v>
      </c>
      <c r="R98" s="35">
        <v>29.1</v>
      </c>
      <c r="S98" s="34">
        <v>0</v>
      </c>
      <c r="T98" s="34">
        <v>0</v>
      </c>
      <c r="U98" s="36">
        <v>0</v>
      </c>
      <c r="V98" s="305" t="s">
        <v>56</v>
      </c>
      <c r="W98" s="227">
        <v>254</v>
      </c>
      <c r="X98" s="55"/>
      <c r="Y98" s="40">
        <v>140</v>
      </c>
      <c r="Z98" s="40"/>
      <c r="AA98" s="40"/>
      <c r="AB98" s="55">
        <f t="shared" si="11"/>
        <v>45</v>
      </c>
      <c r="AC98" s="40">
        <v>45</v>
      </c>
      <c r="AD98" s="55">
        <v>0</v>
      </c>
      <c r="AE98" s="55" t="s">
        <v>424</v>
      </c>
      <c r="AF98" s="40"/>
      <c r="AG98" s="55" t="s">
        <v>425</v>
      </c>
      <c r="AH98" s="55">
        <v>8</v>
      </c>
      <c r="AI98" s="55" t="s">
        <v>342</v>
      </c>
      <c r="AJ98" s="55" t="s">
        <v>519</v>
      </c>
      <c r="AK98" s="227" t="s">
        <v>326</v>
      </c>
      <c r="AL98" s="227"/>
      <c r="AM98" s="227" t="s">
        <v>510</v>
      </c>
      <c r="AN98" s="55" t="s">
        <v>466</v>
      </c>
    </row>
    <row r="99" spans="1:40" ht="27.75" customHeight="1">
      <c r="A99" s="129">
        <f t="shared" si="13"/>
        <v>96</v>
      </c>
      <c r="B99" s="38" t="s">
        <v>52</v>
      </c>
      <c r="C99" s="39" t="s">
        <v>83</v>
      </c>
      <c r="D99" s="40">
        <v>7</v>
      </c>
      <c r="E99" s="41" t="str">
        <f t="shared" si="14"/>
        <v>Озимина д.7</v>
      </c>
      <c r="F99" s="727">
        <f>'Данные по МКД_АУК'!AM99</f>
        <v>3976.9</v>
      </c>
      <c r="G99" s="218" t="s">
        <v>326</v>
      </c>
      <c r="H99" s="306" t="s">
        <v>55</v>
      </c>
      <c r="I99" s="153" t="s">
        <v>437</v>
      </c>
      <c r="J99" s="227" t="s">
        <v>433</v>
      </c>
      <c r="K99" s="217">
        <v>6223.5</v>
      </c>
      <c r="L99" s="109" t="s">
        <v>973</v>
      </c>
      <c r="M99" s="745">
        <v>2759</v>
      </c>
      <c r="N99" s="109">
        <v>0</v>
      </c>
      <c r="O99" s="107">
        <f>M99</f>
        <v>2759</v>
      </c>
      <c r="P99" s="287">
        <v>0</v>
      </c>
      <c r="Q99" s="304">
        <v>0</v>
      </c>
      <c r="R99" s="100">
        <v>198.7</v>
      </c>
      <c r="S99" s="48">
        <v>0</v>
      </c>
      <c r="T99" s="34">
        <v>0</v>
      </c>
      <c r="U99" s="36">
        <v>0</v>
      </c>
      <c r="V99" s="306" t="s">
        <v>56</v>
      </c>
      <c r="W99" s="227">
        <v>591.5</v>
      </c>
      <c r="X99" s="55"/>
      <c r="Y99" s="40">
        <v>325</v>
      </c>
      <c r="Z99" s="40"/>
      <c r="AA99" s="40"/>
      <c r="AB99" s="55">
        <f t="shared" si="11"/>
        <v>50</v>
      </c>
      <c r="AC99" s="40">
        <v>50</v>
      </c>
      <c r="AD99" s="40">
        <v>0</v>
      </c>
      <c r="AE99" s="55" t="s">
        <v>424</v>
      </c>
      <c r="AF99" s="40"/>
      <c r="AG99" s="55" t="s">
        <v>425</v>
      </c>
      <c r="AH99" s="55">
        <v>12</v>
      </c>
      <c r="AI99" s="55" t="s">
        <v>342</v>
      </c>
      <c r="AJ99" s="55" t="s">
        <v>519</v>
      </c>
      <c r="AK99" s="227" t="s">
        <v>989</v>
      </c>
      <c r="AL99" s="227" t="s">
        <v>471</v>
      </c>
      <c r="AM99" s="227" t="s">
        <v>510</v>
      </c>
      <c r="AN99" s="55" t="s">
        <v>466</v>
      </c>
    </row>
    <row r="100" spans="1:40" ht="27.75" customHeight="1">
      <c r="A100" s="129">
        <f t="shared" si="13"/>
        <v>97</v>
      </c>
      <c r="B100" s="38" t="s">
        <v>52</v>
      </c>
      <c r="C100" s="39" t="s">
        <v>91</v>
      </c>
      <c r="D100" s="40">
        <v>1</v>
      </c>
      <c r="E100" s="41" t="str">
        <f t="shared" si="14"/>
        <v>Петра Еремеева д.1</v>
      </c>
      <c r="F100" s="727">
        <f>'Данные по МКД_АУК'!AM100</f>
        <v>7948</v>
      </c>
      <c r="G100" s="218" t="s">
        <v>326</v>
      </c>
      <c r="H100" s="306" t="s">
        <v>55</v>
      </c>
      <c r="I100" s="153" t="s">
        <v>437</v>
      </c>
      <c r="J100" s="227"/>
      <c r="K100" s="217">
        <v>12315</v>
      </c>
      <c r="L100" s="743" t="s">
        <v>1082</v>
      </c>
      <c r="M100" s="745">
        <v>7110</v>
      </c>
      <c r="N100" s="107">
        <v>520</v>
      </c>
      <c r="O100" s="107">
        <v>6590</v>
      </c>
      <c r="P100" s="287">
        <v>0</v>
      </c>
      <c r="Q100" s="304">
        <v>0</v>
      </c>
      <c r="R100" s="100">
        <v>90</v>
      </c>
      <c r="S100" s="48">
        <v>0</v>
      </c>
      <c r="T100" s="34">
        <v>0</v>
      </c>
      <c r="U100" s="36">
        <v>0</v>
      </c>
      <c r="V100" s="306" t="s">
        <v>56</v>
      </c>
      <c r="W100" s="227">
        <v>1217</v>
      </c>
      <c r="X100" s="55"/>
      <c r="Y100" s="40">
        <v>642</v>
      </c>
      <c r="Z100" s="40"/>
      <c r="AA100" s="40"/>
      <c r="AB100" s="55">
        <f aca="true" t="shared" si="15" ref="AB100:AB109">AC100+AD100</f>
        <v>137</v>
      </c>
      <c r="AC100" s="40">
        <v>109</v>
      </c>
      <c r="AD100" s="40">
        <v>28</v>
      </c>
      <c r="AE100" s="55" t="s">
        <v>424</v>
      </c>
      <c r="AF100" s="40"/>
      <c r="AG100" s="55" t="s">
        <v>425</v>
      </c>
      <c r="AH100" s="55">
        <v>12</v>
      </c>
      <c r="AI100" s="55" t="s">
        <v>342</v>
      </c>
      <c r="AJ100" s="55" t="s">
        <v>519</v>
      </c>
      <c r="AK100" s="227" t="s">
        <v>326</v>
      </c>
      <c r="AL100" s="227"/>
      <c r="AM100" s="227" t="s">
        <v>468</v>
      </c>
      <c r="AN100" s="55" t="s">
        <v>466</v>
      </c>
    </row>
    <row r="101" spans="1:40" s="56" customFormat="1" ht="27.75" customHeight="1">
      <c r="A101" s="129">
        <f t="shared" si="13"/>
        <v>98</v>
      </c>
      <c r="B101" s="38" t="s">
        <v>52</v>
      </c>
      <c r="C101" s="54" t="s">
        <v>92</v>
      </c>
      <c r="D101" s="55" t="s">
        <v>93</v>
      </c>
      <c r="E101" s="47" t="str">
        <f t="shared" si="14"/>
        <v>Советская д.21а</v>
      </c>
      <c r="F101" s="727">
        <f>'Данные по МКД_АУК'!AM101</f>
        <v>1070.1</v>
      </c>
      <c r="G101" s="218" t="s">
        <v>326</v>
      </c>
      <c r="H101" s="306" t="s">
        <v>55</v>
      </c>
      <c r="I101" s="153" t="s">
        <v>437</v>
      </c>
      <c r="J101" s="227"/>
      <c r="K101" s="217">
        <v>1484.1</v>
      </c>
      <c r="L101" s="109" t="s">
        <v>973</v>
      </c>
      <c r="M101" s="745">
        <v>4264.3</v>
      </c>
      <c r="N101" s="107">
        <v>0</v>
      </c>
      <c r="O101" s="107">
        <v>4264.3</v>
      </c>
      <c r="P101" s="298">
        <v>0</v>
      </c>
      <c r="Q101" s="304">
        <v>0</v>
      </c>
      <c r="R101" s="100">
        <v>7.28</v>
      </c>
      <c r="S101" s="48">
        <v>0</v>
      </c>
      <c r="T101" s="34">
        <v>0</v>
      </c>
      <c r="U101" s="36">
        <v>0</v>
      </c>
      <c r="V101" s="306" t="s">
        <v>56</v>
      </c>
      <c r="W101" s="227">
        <v>111</v>
      </c>
      <c r="X101" s="55"/>
      <c r="Y101" s="40">
        <v>61</v>
      </c>
      <c r="Z101" s="40"/>
      <c r="AA101" s="40"/>
      <c r="AB101" s="55">
        <f t="shared" si="15"/>
        <v>18</v>
      </c>
      <c r="AC101" s="40">
        <v>18</v>
      </c>
      <c r="AD101" s="55">
        <v>0</v>
      </c>
      <c r="AE101" s="55" t="s">
        <v>424</v>
      </c>
      <c r="AF101" s="40"/>
      <c r="AG101" s="55" t="s">
        <v>425</v>
      </c>
      <c r="AH101" s="55">
        <v>4</v>
      </c>
      <c r="AI101" s="55" t="s">
        <v>342</v>
      </c>
      <c r="AJ101" s="55" t="s">
        <v>519</v>
      </c>
      <c r="AK101" s="227" t="s">
        <v>328</v>
      </c>
      <c r="AL101" s="227"/>
      <c r="AM101" s="227" t="s">
        <v>468</v>
      </c>
      <c r="AN101" s="55" t="s">
        <v>466</v>
      </c>
    </row>
    <row r="102" spans="1:40" s="56" customFormat="1" ht="27.75" customHeight="1">
      <c r="A102" s="129">
        <f t="shared" si="13"/>
        <v>99</v>
      </c>
      <c r="B102" s="38" t="s">
        <v>52</v>
      </c>
      <c r="C102" s="39" t="s">
        <v>92</v>
      </c>
      <c r="D102" s="40">
        <v>22</v>
      </c>
      <c r="E102" s="41" t="str">
        <f t="shared" si="14"/>
        <v>Советская д.22</v>
      </c>
      <c r="F102" s="727">
        <f>'Данные по МКД_АУК'!AM102</f>
        <v>1030.2</v>
      </c>
      <c r="G102" s="218" t="s">
        <v>329</v>
      </c>
      <c r="H102" s="306" t="s">
        <v>67</v>
      </c>
      <c r="I102" s="153" t="s">
        <v>437</v>
      </c>
      <c r="J102" s="227"/>
      <c r="K102" s="217">
        <v>1411.6</v>
      </c>
      <c r="L102" s="743" t="s">
        <v>1082</v>
      </c>
      <c r="M102" s="745">
        <v>1042</v>
      </c>
      <c r="N102" s="107">
        <v>682</v>
      </c>
      <c r="O102" s="107">
        <v>0</v>
      </c>
      <c r="P102" s="298">
        <v>0</v>
      </c>
      <c r="Q102" s="304">
        <v>0</v>
      </c>
      <c r="R102" s="100">
        <v>11.5</v>
      </c>
      <c r="S102" s="48">
        <v>0</v>
      </c>
      <c r="T102" s="34">
        <v>0</v>
      </c>
      <c r="U102" s="36">
        <v>0</v>
      </c>
      <c r="V102" s="306" t="s">
        <v>56</v>
      </c>
      <c r="W102" s="227">
        <v>359.8</v>
      </c>
      <c r="X102" s="55"/>
      <c r="Y102" s="40">
        <v>72</v>
      </c>
      <c r="Z102" s="40"/>
      <c r="AA102" s="40"/>
      <c r="AB102" s="55">
        <f t="shared" si="15"/>
        <v>12</v>
      </c>
      <c r="AC102" s="40">
        <v>12</v>
      </c>
      <c r="AD102" s="55">
        <v>0</v>
      </c>
      <c r="AE102" s="55" t="s">
        <v>424</v>
      </c>
      <c r="AF102" s="40"/>
      <c r="AG102" s="55" t="s">
        <v>425</v>
      </c>
      <c r="AH102" s="55">
        <v>2</v>
      </c>
      <c r="AI102" s="55" t="s">
        <v>342</v>
      </c>
      <c r="AJ102" s="55" t="s">
        <v>519</v>
      </c>
      <c r="AK102" s="227" t="s">
        <v>326</v>
      </c>
      <c r="AL102" s="227"/>
      <c r="AM102" s="227" t="s">
        <v>510</v>
      </c>
      <c r="AN102" s="55" t="s">
        <v>466</v>
      </c>
    </row>
    <row r="103" spans="1:40" s="56" customFormat="1" ht="27.75" customHeight="1">
      <c r="A103" s="129">
        <f t="shared" si="13"/>
        <v>100</v>
      </c>
      <c r="B103" s="38" t="s">
        <v>52</v>
      </c>
      <c r="C103" s="54" t="s">
        <v>92</v>
      </c>
      <c r="D103" s="40">
        <v>24</v>
      </c>
      <c r="E103" s="47" t="str">
        <f t="shared" si="14"/>
        <v>Советская д.24</v>
      </c>
      <c r="F103" s="727">
        <f>'Данные по МКД_АУК'!AM103</f>
        <v>3269.6</v>
      </c>
      <c r="G103" s="218" t="s">
        <v>329</v>
      </c>
      <c r="H103" s="306" t="s">
        <v>55</v>
      </c>
      <c r="I103" s="153" t="s">
        <v>437</v>
      </c>
      <c r="J103" s="227"/>
      <c r="K103" s="217">
        <v>5233.5</v>
      </c>
      <c r="L103" s="109" t="s">
        <v>973</v>
      </c>
      <c r="M103" s="745">
        <v>2793</v>
      </c>
      <c r="N103" s="107">
        <v>0</v>
      </c>
      <c r="O103" s="107">
        <v>0</v>
      </c>
      <c r="P103" s="298">
        <v>1856</v>
      </c>
      <c r="Q103" s="304">
        <v>0</v>
      </c>
      <c r="R103" s="100">
        <v>16.4</v>
      </c>
      <c r="S103" s="48">
        <v>0</v>
      </c>
      <c r="T103" s="34">
        <v>0</v>
      </c>
      <c r="U103" s="36">
        <v>0</v>
      </c>
      <c r="V103" s="306">
        <v>2008</v>
      </c>
      <c r="W103" s="227">
        <v>424</v>
      </c>
      <c r="X103" s="55"/>
      <c r="Y103" s="40">
        <v>222</v>
      </c>
      <c r="Z103" s="40"/>
      <c r="AA103" s="40"/>
      <c r="AB103" s="55">
        <f t="shared" si="15"/>
        <v>54</v>
      </c>
      <c r="AC103" s="40">
        <v>18</v>
      </c>
      <c r="AD103" s="40">
        <v>36</v>
      </c>
      <c r="AE103" s="55" t="s">
        <v>424</v>
      </c>
      <c r="AF103" s="40"/>
      <c r="AG103" s="55" t="s">
        <v>425</v>
      </c>
      <c r="AH103" s="55">
        <v>2</v>
      </c>
      <c r="AI103" s="55" t="s">
        <v>342</v>
      </c>
      <c r="AJ103" s="55" t="s">
        <v>519</v>
      </c>
      <c r="AK103" s="230" t="s">
        <v>997</v>
      </c>
      <c r="AL103" s="227"/>
      <c r="AM103" s="227" t="s">
        <v>510</v>
      </c>
      <c r="AN103" s="55" t="s">
        <v>466</v>
      </c>
    </row>
    <row r="104" spans="1:40" s="56" customFormat="1" ht="27.75" customHeight="1">
      <c r="A104" s="129">
        <f t="shared" si="13"/>
        <v>101</v>
      </c>
      <c r="B104" s="38" t="s">
        <v>52</v>
      </c>
      <c r="C104" s="54" t="s">
        <v>94</v>
      </c>
      <c r="D104" s="40">
        <v>1</v>
      </c>
      <c r="E104" s="47" t="str">
        <f t="shared" si="14"/>
        <v>Толстого д.1</v>
      </c>
      <c r="F104" s="727">
        <f>'Данные по МКД_АУК'!AM104</f>
        <v>1319.2</v>
      </c>
      <c r="G104" s="218" t="s">
        <v>330</v>
      </c>
      <c r="H104" s="306" t="s">
        <v>55</v>
      </c>
      <c r="I104" s="153" t="s">
        <v>67</v>
      </c>
      <c r="J104" s="227"/>
      <c r="K104" s="217">
        <v>2080.5</v>
      </c>
      <c r="L104" s="109" t="s">
        <v>973</v>
      </c>
      <c r="M104" s="745">
        <v>1344</v>
      </c>
      <c r="N104" s="107">
        <v>0</v>
      </c>
      <c r="O104" s="107">
        <v>1344</v>
      </c>
      <c r="P104" s="299">
        <v>0</v>
      </c>
      <c r="Q104" s="304">
        <v>0</v>
      </c>
      <c r="R104" s="100">
        <v>16.1</v>
      </c>
      <c r="S104" s="48">
        <v>0</v>
      </c>
      <c r="T104" s="34">
        <v>0</v>
      </c>
      <c r="U104" s="36">
        <v>0</v>
      </c>
      <c r="V104" s="306">
        <v>2008</v>
      </c>
      <c r="W104" s="227">
        <v>224</v>
      </c>
      <c r="X104" s="55"/>
      <c r="Y104" s="40">
        <v>123</v>
      </c>
      <c r="Z104" s="40"/>
      <c r="AA104" s="40"/>
      <c r="AB104" s="55">
        <f t="shared" si="15"/>
        <v>20</v>
      </c>
      <c r="AC104" s="40">
        <v>20</v>
      </c>
      <c r="AD104" s="55">
        <v>0</v>
      </c>
      <c r="AE104" s="55" t="s">
        <v>424</v>
      </c>
      <c r="AF104" s="40"/>
      <c r="AG104" s="55" t="s">
        <v>425</v>
      </c>
      <c r="AH104" s="55">
        <v>6</v>
      </c>
      <c r="AI104" s="55" t="s">
        <v>342</v>
      </c>
      <c r="AJ104" s="55" t="s">
        <v>519</v>
      </c>
      <c r="AK104" s="227" t="s">
        <v>328</v>
      </c>
      <c r="AL104" s="227"/>
      <c r="AM104" s="227" t="s">
        <v>510</v>
      </c>
      <c r="AN104" s="55" t="s">
        <v>466</v>
      </c>
    </row>
    <row r="105" spans="1:40" s="56" customFormat="1" ht="27.75" customHeight="1">
      <c r="A105" s="228">
        <f t="shared" si="13"/>
        <v>102</v>
      </c>
      <c r="B105" s="113" t="s">
        <v>52</v>
      </c>
      <c r="C105" s="114" t="s">
        <v>94</v>
      </c>
      <c r="D105" s="115">
        <v>17</v>
      </c>
      <c r="E105" s="116" t="str">
        <f t="shared" si="14"/>
        <v>Толстого д.17</v>
      </c>
      <c r="F105" s="727">
        <f>'Данные по МКД_АУК'!AM105</f>
        <v>2098.3</v>
      </c>
      <c r="G105" s="218" t="s">
        <v>326</v>
      </c>
      <c r="H105" s="306" t="s">
        <v>55</v>
      </c>
      <c r="I105" s="153" t="s">
        <v>437</v>
      </c>
      <c r="J105" s="230"/>
      <c r="K105" s="217">
        <v>3059</v>
      </c>
      <c r="L105" s="109" t="s">
        <v>973</v>
      </c>
      <c r="M105" s="306">
        <v>1543.5</v>
      </c>
      <c r="N105" s="48">
        <v>0</v>
      </c>
      <c r="O105" s="48">
        <v>0</v>
      </c>
      <c r="P105" s="301">
        <v>1543.5</v>
      </c>
      <c r="Q105" s="239">
        <v>0</v>
      </c>
      <c r="R105" s="100">
        <v>14.5</v>
      </c>
      <c r="S105" s="48">
        <v>0</v>
      </c>
      <c r="T105" s="34">
        <v>0</v>
      </c>
      <c r="U105" s="36">
        <v>0</v>
      </c>
      <c r="V105" s="306"/>
      <c r="W105" s="230">
        <v>267.5</v>
      </c>
      <c r="X105" s="115"/>
      <c r="Y105" s="115">
        <v>147</v>
      </c>
      <c r="Z105" s="115"/>
      <c r="AA105" s="115"/>
      <c r="AB105" s="115">
        <f t="shared" si="15"/>
        <v>8</v>
      </c>
      <c r="AC105" s="55">
        <v>0</v>
      </c>
      <c r="AD105" s="115">
        <v>8</v>
      </c>
      <c r="AE105" s="115" t="s">
        <v>424</v>
      </c>
      <c r="AF105" s="115"/>
      <c r="AG105" s="115" t="s">
        <v>425</v>
      </c>
      <c r="AH105" s="115">
        <v>4</v>
      </c>
      <c r="AI105" s="115" t="s">
        <v>342</v>
      </c>
      <c r="AJ105" s="55" t="s">
        <v>519</v>
      </c>
      <c r="AK105" s="230" t="s">
        <v>326</v>
      </c>
      <c r="AL105" s="230"/>
      <c r="AM105" s="230" t="s">
        <v>468</v>
      </c>
      <c r="AN105" s="115" t="s">
        <v>466</v>
      </c>
    </row>
    <row r="106" spans="1:40" s="56" customFormat="1" ht="27.75" customHeight="1">
      <c r="A106" s="129">
        <f t="shared" si="13"/>
        <v>103</v>
      </c>
      <c r="B106" s="60" t="s">
        <v>52</v>
      </c>
      <c r="C106" s="61" t="s">
        <v>94</v>
      </c>
      <c r="D106" s="62">
        <v>3</v>
      </c>
      <c r="E106" s="63" t="str">
        <f t="shared" si="14"/>
        <v>Толстого д.3</v>
      </c>
      <c r="F106" s="727">
        <f>'Данные по МКД_АУК'!AM106</f>
        <v>1278</v>
      </c>
      <c r="G106" s="218" t="s">
        <v>330</v>
      </c>
      <c r="H106" s="307" t="s">
        <v>67</v>
      </c>
      <c r="I106" s="153" t="s">
        <v>437</v>
      </c>
      <c r="J106" s="227"/>
      <c r="K106" s="217">
        <v>1977.9</v>
      </c>
      <c r="L106" s="48" t="s">
        <v>974</v>
      </c>
      <c r="M106" s="748">
        <v>1349</v>
      </c>
      <c r="N106" s="107">
        <f>M106</f>
        <v>1349</v>
      </c>
      <c r="O106" s="107">
        <v>0</v>
      </c>
      <c r="P106" s="300">
        <v>0</v>
      </c>
      <c r="Q106" s="304">
        <v>0</v>
      </c>
      <c r="R106" s="111">
        <v>16.4</v>
      </c>
      <c r="S106" s="88">
        <v>0</v>
      </c>
      <c r="T106" s="106">
        <v>0</v>
      </c>
      <c r="U106" s="309">
        <v>0</v>
      </c>
      <c r="V106" s="307">
        <v>2020</v>
      </c>
      <c r="W106" s="227">
        <v>209.3</v>
      </c>
      <c r="X106" s="55"/>
      <c r="Y106" s="40">
        <v>115</v>
      </c>
      <c r="Z106" s="40"/>
      <c r="AA106" s="40"/>
      <c r="AB106" s="55">
        <f t="shared" si="15"/>
        <v>13</v>
      </c>
      <c r="AC106" s="40">
        <v>13</v>
      </c>
      <c r="AD106" s="55">
        <v>0</v>
      </c>
      <c r="AE106" s="55" t="s">
        <v>424</v>
      </c>
      <c r="AF106" s="40"/>
      <c r="AG106" s="55" t="s">
        <v>425</v>
      </c>
      <c r="AH106" s="55">
        <v>6</v>
      </c>
      <c r="AI106" s="55" t="s">
        <v>342</v>
      </c>
      <c r="AJ106" s="55" t="s">
        <v>519</v>
      </c>
      <c r="AK106" s="227" t="s">
        <v>328</v>
      </c>
      <c r="AL106" s="227"/>
      <c r="AM106" s="227" t="s">
        <v>510</v>
      </c>
      <c r="AN106" s="55" t="s">
        <v>466</v>
      </c>
    </row>
    <row r="107" spans="1:40" s="74" customFormat="1" ht="27.75" customHeight="1">
      <c r="A107" s="129">
        <f t="shared" si="13"/>
        <v>104</v>
      </c>
      <c r="B107" s="40" t="s">
        <v>52</v>
      </c>
      <c r="C107" s="54" t="s">
        <v>94</v>
      </c>
      <c r="D107" s="40">
        <v>5</v>
      </c>
      <c r="E107" s="47" t="str">
        <f t="shared" si="14"/>
        <v>Толстого д.5</v>
      </c>
      <c r="F107" s="727">
        <f>'Данные по МКД_АУК'!AM107</f>
        <v>1297</v>
      </c>
      <c r="G107" s="218" t="s">
        <v>330</v>
      </c>
      <c r="H107" s="306" t="s">
        <v>67</v>
      </c>
      <c r="I107" s="153" t="s">
        <v>67</v>
      </c>
      <c r="J107" s="227"/>
      <c r="K107" s="217">
        <v>2549.1</v>
      </c>
      <c r="L107" s="48" t="s">
        <v>974</v>
      </c>
      <c r="M107" s="745">
        <v>1921.3</v>
      </c>
      <c r="N107" s="107">
        <f>M107</f>
        <v>1921.3</v>
      </c>
      <c r="O107" s="107">
        <v>0</v>
      </c>
      <c r="P107" s="299">
        <v>0</v>
      </c>
      <c r="Q107" s="583">
        <v>0</v>
      </c>
      <c r="R107" s="100">
        <v>16.4</v>
      </c>
      <c r="S107" s="48">
        <v>0</v>
      </c>
      <c r="T107" s="48">
        <v>0</v>
      </c>
      <c r="U107" s="101">
        <v>0</v>
      </c>
      <c r="V107" s="306">
        <v>2020</v>
      </c>
      <c r="W107" s="227">
        <v>204</v>
      </c>
      <c r="X107" s="55"/>
      <c r="Y107" s="40">
        <v>112</v>
      </c>
      <c r="Z107" s="40"/>
      <c r="AA107" s="40"/>
      <c r="AB107" s="55">
        <f t="shared" si="15"/>
        <v>33</v>
      </c>
      <c r="AC107" s="40">
        <v>33</v>
      </c>
      <c r="AD107" s="55">
        <v>0</v>
      </c>
      <c r="AE107" s="55" t="s">
        <v>424</v>
      </c>
      <c r="AF107" s="40"/>
      <c r="AG107" s="55" t="s">
        <v>425</v>
      </c>
      <c r="AH107" s="55">
        <v>6</v>
      </c>
      <c r="AI107" s="55" t="s">
        <v>342</v>
      </c>
      <c r="AJ107" s="55" t="s">
        <v>519</v>
      </c>
      <c r="AK107" s="227" t="s">
        <v>328</v>
      </c>
      <c r="AL107" s="227"/>
      <c r="AM107" s="227" t="s">
        <v>510</v>
      </c>
      <c r="AN107" s="55" t="s">
        <v>466</v>
      </c>
    </row>
    <row r="108" spans="1:40" s="74" customFormat="1" ht="27.75" customHeight="1">
      <c r="A108" s="228">
        <f t="shared" si="13"/>
        <v>105</v>
      </c>
      <c r="B108" s="115" t="s">
        <v>52</v>
      </c>
      <c r="C108" s="114" t="s">
        <v>94</v>
      </c>
      <c r="D108" s="115">
        <v>8</v>
      </c>
      <c r="E108" s="116" t="str">
        <f t="shared" si="14"/>
        <v>Толстого д.8</v>
      </c>
      <c r="F108" s="727">
        <f>'Данные по МКД_АУК'!AM108</f>
        <v>6112.7</v>
      </c>
      <c r="G108" s="218" t="s">
        <v>327</v>
      </c>
      <c r="H108" s="306" t="s">
        <v>55</v>
      </c>
      <c r="I108" s="153" t="s">
        <v>437</v>
      </c>
      <c r="J108" s="230"/>
      <c r="K108" s="217">
        <v>8537.4</v>
      </c>
      <c r="L108" s="109" t="s">
        <v>973</v>
      </c>
      <c r="M108" s="306">
        <v>4363</v>
      </c>
      <c r="N108" s="48">
        <v>0</v>
      </c>
      <c r="O108" s="48">
        <v>0</v>
      </c>
      <c r="P108" s="301">
        <v>4363</v>
      </c>
      <c r="Q108" s="239"/>
      <c r="R108" s="100">
        <v>0</v>
      </c>
      <c r="S108" s="48">
        <v>0</v>
      </c>
      <c r="T108" s="48">
        <v>0</v>
      </c>
      <c r="U108" s="101">
        <v>0</v>
      </c>
      <c r="V108" s="306">
        <v>2009</v>
      </c>
      <c r="W108" s="230">
        <v>761</v>
      </c>
      <c r="X108" s="115"/>
      <c r="Y108" s="115">
        <v>418</v>
      </c>
      <c r="Z108" s="115"/>
      <c r="AA108" s="115"/>
      <c r="AB108" s="115">
        <f t="shared" si="15"/>
        <v>144</v>
      </c>
      <c r="AC108" s="115">
        <v>96</v>
      </c>
      <c r="AD108" s="115">
        <v>48</v>
      </c>
      <c r="AE108" s="115" t="s">
        <v>424</v>
      </c>
      <c r="AF108" s="115"/>
      <c r="AG108" s="115" t="s">
        <v>425</v>
      </c>
      <c r="AH108" s="115">
        <v>6</v>
      </c>
      <c r="AI108" s="115" t="s">
        <v>342</v>
      </c>
      <c r="AJ108" s="55" t="s">
        <v>519</v>
      </c>
      <c r="AK108" s="227" t="s">
        <v>993</v>
      </c>
      <c r="AL108" s="230"/>
      <c r="AM108" s="230" t="s">
        <v>472</v>
      </c>
      <c r="AN108" s="115" t="s">
        <v>466</v>
      </c>
    </row>
    <row r="109" spans="1:40" s="74" customFormat="1" ht="27.75" customHeight="1" thickBot="1">
      <c r="A109" s="228">
        <f t="shared" si="13"/>
        <v>106</v>
      </c>
      <c r="B109" s="115" t="s">
        <v>52</v>
      </c>
      <c r="C109" s="114" t="s">
        <v>95</v>
      </c>
      <c r="D109" s="115">
        <v>30</v>
      </c>
      <c r="E109" s="116" t="str">
        <f t="shared" si="14"/>
        <v>Уфимская д.30</v>
      </c>
      <c r="F109" s="727">
        <f>'Данные по МКД_АУК'!AM109</f>
        <v>3463.7</v>
      </c>
      <c r="G109" s="218" t="s">
        <v>334</v>
      </c>
      <c r="H109" s="306" t="s">
        <v>55</v>
      </c>
      <c r="I109" s="153" t="s">
        <v>437</v>
      </c>
      <c r="J109" s="230"/>
      <c r="K109" s="217">
        <v>4635</v>
      </c>
      <c r="L109" s="743" t="s">
        <v>1082</v>
      </c>
      <c r="M109" s="42">
        <v>2652</v>
      </c>
      <c r="N109" s="48">
        <v>211</v>
      </c>
      <c r="O109" s="48">
        <v>0</v>
      </c>
      <c r="P109" s="101">
        <v>2441</v>
      </c>
      <c r="Q109" s="306"/>
      <c r="R109" s="310">
        <v>144</v>
      </c>
      <c r="S109" s="311">
        <v>0</v>
      </c>
      <c r="T109" s="311">
        <v>0</v>
      </c>
      <c r="U109" s="312">
        <v>0</v>
      </c>
      <c r="V109" s="306">
        <v>2009</v>
      </c>
      <c r="W109" s="230">
        <v>678</v>
      </c>
      <c r="X109" s="115"/>
      <c r="Y109" s="115">
        <v>346</v>
      </c>
      <c r="Z109" s="115"/>
      <c r="AA109" s="115"/>
      <c r="AB109" s="115">
        <f t="shared" si="15"/>
        <v>68</v>
      </c>
      <c r="AC109" s="115">
        <v>68</v>
      </c>
      <c r="AD109" s="55">
        <v>0</v>
      </c>
      <c r="AE109" s="115" t="s">
        <v>424</v>
      </c>
      <c r="AF109" s="115"/>
      <c r="AG109" s="115" t="s">
        <v>425</v>
      </c>
      <c r="AH109" s="115">
        <v>12</v>
      </c>
      <c r="AI109" s="115" t="s">
        <v>342</v>
      </c>
      <c r="AJ109" s="55" t="s">
        <v>519</v>
      </c>
      <c r="AK109" s="230" t="s">
        <v>997</v>
      </c>
      <c r="AL109" s="230"/>
      <c r="AM109" s="230" t="s">
        <v>472</v>
      </c>
      <c r="AN109" s="115" t="s">
        <v>466</v>
      </c>
    </row>
    <row r="110" spans="1:40" s="71" customFormat="1" ht="27.75" customHeight="1" thickBot="1">
      <c r="A110" s="89"/>
      <c r="B110" s="90"/>
      <c r="C110" s="91" t="s">
        <v>96</v>
      </c>
      <c r="D110" s="91"/>
      <c r="E110" s="92"/>
      <c r="F110" s="92"/>
      <c r="G110" s="91"/>
      <c r="H110" s="93"/>
      <c r="I110" s="216"/>
      <c r="J110" s="232"/>
      <c r="K110" s="216"/>
      <c r="L110" s="216"/>
      <c r="M110" s="99">
        <f>SUM(M4:M109)</f>
        <v>251229.4999999999</v>
      </c>
      <c r="N110" s="99">
        <f aca="true" t="shared" si="16" ref="N110:U110">SUM(N4:N109)</f>
        <v>31508.499999999996</v>
      </c>
      <c r="O110" s="99">
        <f t="shared" si="16"/>
        <v>153838.99999999997</v>
      </c>
      <c r="P110" s="288">
        <f t="shared" si="16"/>
        <v>63914.9</v>
      </c>
      <c r="Q110" s="283">
        <f t="shared" si="16"/>
        <v>11052</v>
      </c>
      <c r="R110" s="99">
        <f t="shared" si="16"/>
        <v>4372.919999999999</v>
      </c>
      <c r="S110" s="99">
        <f t="shared" si="16"/>
        <v>52.650000000000006</v>
      </c>
      <c r="T110" s="99">
        <f t="shared" si="16"/>
        <v>420</v>
      </c>
      <c r="U110" s="99">
        <f t="shared" si="16"/>
        <v>548.95</v>
      </c>
      <c r="V110" s="94"/>
      <c r="W110" s="223"/>
      <c r="X110" s="223"/>
      <c r="Y110" s="223"/>
      <c r="Z110" s="223"/>
      <c r="AA110" s="223"/>
      <c r="AB110" s="223"/>
      <c r="AC110" s="223"/>
      <c r="AD110" s="223"/>
      <c r="AE110" s="223"/>
      <c r="AF110" s="223"/>
      <c r="AG110" s="223"/>
      <c r="AH110" s="223"/>
      <c r="AI110" s="223"/>
      <c r="AJ110" s="223"/>
      <c r="AK110" s="223"/>
      <c r="AL110" s="223"/>
      <c r="AM110" s="223"/>
      <c r="AN110" s="223"/>
    </row>
    <row r="111" spans="1:40" s="73" customFormat="1" ht="27.75" customHeight="1">
      <c r="A111" s="72"/>
      <c r="J111" s="78"/>
      <c r="W111" s="224"/>
      <c r="X111" s="224"/>
      <c r="Y111" s="224"/>
      <c r="Z111" s="224"/>
      <c r="AA111" s="224"/>
      <c r="AB111" s="224"/>
      <c r="AC111" s="224"/>
      <c r="AD111" s="224"/>
      <c r="AE111" s="224"/>
      <c r="AF111" s="224"/>
      <c r="AG111" s="224"/>
      <c r="AH111" s="224"/>
      <c r="AI111" s="224"/>
      <c r="AJ111" s="224"/>
      <c r="AK111" s="224"/>
      <c r="AL111" s="224"/>
      <c r="AM111" s="224"/>
      <c r="AN111" s="224"/>
    </row>
    <row r="112" spans="1:40" s="73" customFormat="1" ht="27.75" customHeight="1">
      <c r="A112" s="75" t="s">
        <v>97</v>
      </c>
      <c r="E112" s="79" t="s">
        <v>98</v>
      </c>
      <c r="F112" s="79"/>
      <c r="G112" s="79"/>
      <c r="H112" s="79"/>
      <c r="I112" s="79"/>
      <c r="J112" s="233"/>
      <c r="K112" s="79"/>
      <c r="L112" s="79"/>
      <c r="M112" s="79"/>
      <c r="N112" s="79"/>
      <c r="O112" s="79"/>
      <c r="P112" s="79"/>
      <c r="Q112" s="79"/>
      <c r="R112" s="79"/>
      <c r="T112" s="79"/>
      <c r="U112" s="79"/>
      <c r="V112" s="79"/>
      <c r="W112" s="224"/>
      <c r="X112" s="224"/>
      <c r="Y112" s="224"/>
      <c r="Z112" s="224"/>
      <c r="AA112" s="224"/>
      <c r="AB112" s="224"/>
      <c r="AC112" s="224"/>
      <c r="AD112" s="224"/>
      <c r="AE112" s="224"/>
      <c r="AF112" s="224"/>
      <c r="AG112" s="224"/>
      <c r="AH112" s="224"/>
      <c r="AI112" s="224"/>
      <c r="AJ112" s="224"/>
      <c r="AK112" s="224"/>
      <c r="AL112" s="224"/>
      <c r="AM112" s="224"/>
      <c r="AN112" s="224"/>
    </row>
    <row r="113" spans="1:40" s="73" customFormat="1" ht="27.75" customHeight="1">
      <c r="A113" s="75"/>
      <c r="G113" s="75"/>
      <c r="H113" s="75"/>
      <c r="I113" s="75"/>
      <c r="J113" s="233"/>
      <c r="K113" s="75"/>
      <c r="L113" s="75"/>
      <c r="M113" s="75"/>
      <c r="N113" s="75"/>
      <c r="O113" s="75"/>
      <c r="P113" s="75"/>
      <c r="Q113" s="75"/>
      <c r="R113" s="75"/>
      <c r="T113" s="75"/>
      <c r="U113" s="75"/>
      <c r="V113" s="75"/>
      <c r="W113" s="224"/>
      <c r="X113" s="224"/>
      <c r="Y113" s="224"/>
      <c r="Z113" s="224"/>
      <c r="AA113" s="224"/>
      <c r="AB113" s="224"/>
      <c r="AC113" s="224"/>
      <c r="AD113" s="224"/>
      <c r="AE113" s="224"/>
      <c r="AF113" s="224"/>
      <c r="AG113" s="224"/>
      <c r="AH113" s="224"/>
      <c r="AI113" s="224"/>
      <c r="AJ113" s="224"/>
      <c r="AK113" s="224"/>
      <c r="AL113" s="224"/>
      <c r="AM113" s="224"/>
      <c r="AN113" s="224"/>
    </row>
    <row r="114" spans="1:40" s="73" customFormat="1" ht="27.75" customHeight="1">
      <c r="A114" s="75" t="s">
        <v>100</v>
      </c>
      <c r="E114" s="79" t="s">
        <v>98</v>
      </c>
      <c r="F114" s="79"/>
      <c r="G114" s="79"/>
      <c r="H114" s="79"/>
      <c r="I114" s="79"/>
      <c r="J114" s="233"/>
      <c r="K114" s="79"/>
      <c r="L114" s="79"/>
      <c r="M114" s="79"/>
      <c r="N114" s="79"/>
      <c r="O114" s="79"/>
      <c r="P114" s="79"/>
      <c r="Q114" s="79"/>
      <c r="R114" s="79"/>
      <c r="T114" s="79"/>
      <c r="U114" s="79"/>
      <c r="V114" s="79"/>
      <c r="W114" s="224"/>
      <c r="X114" s="224"/>
      <c r="Y114" s="224"/>
      <c r="Z114" s="224"/>
      <c r="AA114" s="224"/>
      <c r="AB114" s="224"/>
      <c r="AC114" s="224"/>
      <c r="AD114" s="224"/>
      <c r="AE114" s="224"/>
      <c r="AF114" s="224"/>
      <c r="AG114" s="224"/>
      <c r="AH114" s="224"/>
      <c r="AI114" s="224"/>
      <c r="AJ114" s="224"/>
      <c r="AK114" s="224"/>
      <c r="AL114" s="224"/>
      <c r="AM114" s="224"/>
      <c r="AN114" s="224"/>
    </row>
    <row r="115" spans="1:40" s="73" customFormat="1" ht="27.75" customHeight="1">
      <c r="A115" s="72"/>
      <c r="J115" s="78"/>
      <c r="W115" s="224"/>
      <c r="X115" s="224"/>
      <c r="Y115" s="224"/>
      <c r="Z115" s="224"/>
      <c r="AA115" s="224"/>
      <c r="AB115" s="224"/>
      <c r="AC115" s="224"/>
      <c r="AD115" s="224"/>
      <c r="AE115" s="224"/>
      <c r="AF115" s="224"/>
      <c r="AG115" s="224"/>
      <c r="AH115" s="224"/>
      <c r="AI115" s="224"/>
      <c r="AJ115" s="224"/>
      <c r="AK115" s="224"/>
      <c r="AL115" s="224"/>
      <c r="AM115" s="224"/>
      <c r="AN115" s="224"/>
    </row>
    <row r="116" spans="1:40" s="73" customFormat="1" ht="27.75" customHeight="1">
      <c r="A116" s="72"/>
      <c r="J116" s="78"/>
      <c r="W116" s="224"/>
      <c r="X116" s="224"/>
      <c r="Y116" s="224"/>
      <c r="Z116" s="224"/>
      <c r="AA116" s="224"/>
      <c r="AB116" s="224"/>
      <c r="AC116" s="224"/>
      <c r="AD116" s="224"/>
      <c r="AE116" s="224"/>
      <c r="AF116" s="224"/>
      <c r="AG116" s="224"/>
      <c r="AH116" s="224"/>
      <c r="AI116" s="224"/>
      <c r="AJ116" s="224"/>
      <c r="AK116" s="224"/>
      <c r="AL116" s="224"/>
      <c r="AM116" s="224"/>
      <c r="AN116" s="224"/>
    </row>
    <row r="117" spans="1:40" s="73" customFormat="1" ht="27.75" customHeight="1">
      <c r="A117" s="72"/>
      <c r="J117" s="78"/>
      <c r="W117" s="224"/>
      <c r="X117" s="224"/>
      <c r="Y117" s="224"/>
      <c r="Z117" s="224"/>
      <c r="AA117" s="224"/>
      <c r="AB117" s="224"/>
      <c r="AC117" s="224"/>
      <c r="AD117" s="224"/>
      <c r="AE117" s="224"/>
      <c r="AF117" s="224"/>
      <c r="AG117" s="224"/>
      <c r="AH117" s="224"/>
      <c r="AI117" s="224"/>
      <c r="AJ117" s="224"/>
      <c r="AK117" s="224"/>
      <c r="AL117" s="224"/>
      <c r="AM117" s="224"/>
      <c r="AN117" s="224"/>
    </row>
    <row r="118" spans="1:40" s="73" customFormat="1" ht="27.75" customHeight="1">
      <c r="A118" s="81"/>
      <c r="J118" s="78"/>
      <c r="W118" s="224"/>
      <c r="X118" s="224"/>
      <c r="Y118" s="224"/>
      <c r="Z118" s="224"/>
      <c r="AA118" s="224"/>
      <c r="AB118" s="224"/>
      <c r="AC118" s="224"/>
      <c r="AD118" s="224"/>
      <c r="AE118" s="224"/>
      <c r="AF118" s="224"/>
      <c r="AG118" s="224"/>
      <c r="AH118" s="224"/>
      <c r="AI118" s="224"/>
      <c r="AJ118" s="224"/>
      <c r="AK118" s="224"/>
      <c r="AL118" s="224"/>
      <c r="AM118" s="224"/>
      <c r="AN118" s="224"/>
    </row>
    <row r="119" spans="2:40" s="73" customFormat="1" ht="27.75" customHeight="1">
      <c r="B119" s="81"/>
      <c r="C119" s="81"/>
      <c r="J119" s="78"/>
      <c r="W119" s="224"/>
      <c r="X119" s="224"/>
      <c r="Y119" s="224"/>
      <c r="Z119" s="224"/>
      <c r="AA119" s="224"/>
      <c r="AB119" s="224"/>
      <c r="AC119" s="224"/>
      <c r="AD119" s="224"/>
      <c r="AE119" s="224"/>
      <c r="AF119" s="224"/>
      <c r="AG119" s="224"/>
      <c r="AH119" s="224"/>
      <c r="AI119" s="224"/>
      <c r="AJ119" s="224"/>
      <c r="AK119" s="224"/>
      <c r="AL119" s="224"/>
      <c r="AM119" s="224"/>
      <c r="AN119" s="224"/>
    </row>
    <row r="120" spans="10:40" s="73" customFormat="1" ht="27.75" customHeight="1">
      <c r="J120" s="78"/>
      <c r="W120" s="224"/>
      <c r="X120" s="224"/>
      <c r="Y120" s="224"/>
      <c r="Z120" s="224"/>
      <c r="AA120" s="224"/>
      <c r="AB120" s="224"/>
      <c r="AC120" s="224"/>
      <c r="AD120" s="224"/>
      <c r="AE120" s="224"/>
      <c r="AF120" s="224"/>
      <c r="AG120" s="224"/>
      <c r="AH120" s="224"/>
      <c r="AI120" s="224"/>
      <c r="AJ120" s="224"/>
      <c r="AK120" s="224"/>
      <c r="AL120" s="224"/>
      <c r="AM120" s="224"/>
      <c r="AN120" s="224"/>
    </row>
    <row r="121" spans="1:40" s="73" customFormat="1" ht="27.75" customHeight="1">
      <c r="A121" s="72"/>
      <c r="J121" s="78"/>
      <c r="W121" s="224"/>
      <c r="X121" s="224"/>
      <c r="Y121" s="224"/>
      <c r="Z121" s="224"/>
      <c r="AA121" s="224"/>
      <c r="AB121" s="224"/>
      <c r="AC121" s="224"/>
      <c r="AD121" s="224"/>
      <c r="AE121" s="224"/>
      <c r="AF121" s="224"/>
      <c r="AG121" s="224"/>
      <c r="AH121" s="224"/>
      <c r="AI121" s="224"/>
      <c r="AJ121" s="224"/>
      <c r="AK121" s="224"/>
      <c r="AL121" s="224"/>
      <c r="AM121" s="224"/>
      <c r="AN121" s="224"/>
    </row>
    <row r="122" spans="1:40" s="73" customFormat="1" ht="27.75" customHeight="1">
      <c r="A122" s="72"/>
      <c r="J122" s="78"/>
      <c r="W122" s="224"/>
      <c r="X122" s="224"/>
      <c r="Y122" s="224"/>
      <c r="Z122" s="224"/>
      <c r="AA122" s="224"/>
      <c r="AB122" s="224"/>
      <c r="AC122" s="224"/>
      <c r="AD122" s="224"/>
      <c r="AE122" s="224"/>
      <c r="AF122" s="224"/>
      <c r="AG122" s="224"/>
      <c r="AH122" s="224"/>
      <c r="AI122" s="224"/>
      <c r="AJ122" s="224"/>
      <c r="AK122" s="224"/>
      <c r="AL122" s="224"/>
      <c r="AM122" s="224"/>
      <c r="AN122" s="224"/>
    </row>
    <row r="123" spans="1:40" s="73" customFormat="1" ht="27.75" customHeight="1">
      <c r="A123" s="72"/>
      <c r="J123" s="78"/>
      <c r="W123" s="224"/>
      <c r="X123" s="224"/>
      <c r="Y123" s="224"/>
      <c r="Z123" s="224"/>
      <c r="AA123" s="224"/>
      <c r="AB123" s="224"/>
      <c r="AC123" s="224"/>
      <c r="AD123" s="224"/>
      <c r="AE123" s="224"/>
      <c r="AF123" s="224"/>
      <c r="AG123" s="224"/>
      <c r="AH123" s="224"/>
      <c r="AI123" s="224"/>
      <c r="AJ123" s="224"/>
      <c r="AK123" s="224"/>
      <c r="AL123" s="224"/>
      <c r="AM123" s="224"/>
      <c r="AN123" s="224"/>
    </row>
    <row r="124" spans="1:40" s="73" customFormat="1" ht="27.75" customHeight="1">
      <c r="A124" s="72"/>
      <c r="J124" s="78"/>
      <c r="W124" s="224"/>
      <c r="X124" s="224"/>
      <c r="Y124" s="224"/>
      <c r="Z124" s="224"/>
      <c r="AA124" s="224"/>
      <c r="AB124" s="224"/>
      <c r="AC124" s="224"/>
      <c r="AD124" s="224"/>
      <c r="AE124" s="224"/>
      <c r="AF124" s="224"/>
      <c r="AG124" s="224"/>
      <c r="AH124" s="224"/>
      <c r="AI124" s="224"/>
      <c r="AJ124" s="224"/>
      <c r="AK124" s="224"/>
      <c r="AL124" s="224"/>
      <c r="AM124" s="224"/>
      <c r="AN124" s="224"/>
    </row>
    <row r="125" spans="1:40" s="73" customFormat="1" ht="27.75" customHeight="1">
      <c r="A125" s="72"/>
      <c r="J125" s="78"/>
      <c r="W125" s="224"/>
      <c r="X125" s="224"/>
      <c r="Y125" s="224"/>
      <c r="Z125" s="224"/>
      <c r="AA125" s="224"/>
      <c r="AB125" s="224"/>
      <c r="AC125" s="224"/>
      <c r="AD125" s="224"/>
      <c r="AE125" s="224"/>
      <c r="AF125" s="224"/>
      <c r="AG125" s="224"/>
      <c r="AH125" s="224"/>
      <c r="AI125" s="224"/>
      <c r="AJ125" s="224"/>
      <c r="AK125" s="224"/>
      <c r="AL125" s="224"/>
      <c r="AM125" s="224"/>
      <c r="AN125" s="224"/>
    </row>
    <row r="126" spans="1:40" s="73" customFormat="1" ht="27.75" customHeight="1">
      <c r="A126" s="72"/>
      <c r="J126" s="78"/>
      <c r="W126" s="224"/>
      <c r="X126" s="224"/>
      <c r="Y126" s="224"/>
      <c r="Z126" s="224"/>
      <c r="AA126" s="224"/>
      <c r="AB126" s="224"/>
      <c r="AC126" s="224"/>
      <c r="AD126" s="224"/>
      <c r="AE126" s="224"/>
      <c r="AF126" s="224"/>
      <c r="AG126" s="224"/>
      <c r="AH126" s="224"/>
      <c r="AI126" s="224"/>
      <c r="AJ126" s="224"/>
      <c r="AK126" s="224"/>
      <c r="AL126" s="224"/>
      <c r="AM126" s="224"/>
      <c r="AN126" s="224"/>
    </row>
    <row r="127" spans="1:40" s="73" customFormat="1" ht="27.75" customHeight="1">
      <c r="A127" s="72"/>
      <c r="J127" s="78"/>
      <c r="W127" s="224"/>
      <c r="X127" s="224"/>
      <c r="Y127" s="224"/>
      <c r="Z127" s="224"/>
      <c r="AA127" s="224"/>
      <c r="AB127" s="224"/>
      <c r="AC127" s="224"/>
      <c r="AD127" s="224"/>
      <c r="AE127" s="224"/>
      <c r="AF127" s="224"/>
      <c r="AG127" s="224"/>
      <c r="AH127" s="224"/>
      <c r="AI127" s="224"/>
      <c r="AJ127" s="224"/>
      <c r="AK127" s="224"/>
      <c r="AL127" s="224"/>
      <c r="AM127" s="224"/>
      <c r="AN127" s="224"/>
    </row>
    <row r="128" spans="1:40" s="73" customFormat="1" ht="27.75" customHeight="1">
      <c r="A128" s="72"/>
      <c r="J128" s="78"/>
      <c r="W128" s="224"/>
      <c r="X128" s="224"/>
      <c r="Y128" s="224"/>
      <c r="Z128" s="224"/>
      <c r="AA128" s="224"/>
      <c r="AB128" s="224"/>
      <c r="AC128" s="224"/>
      <c r="AD128" s="224"/>
      <c r="AE128" s="224"/>
      <c r="AF128" s="224"/>
      <c r="AG128" s="224"/>
      <c r="AH128" s="224"/>
      <c r="AI128" s="224"/>
      <c r="AJ128" s="224"/>
      <c r="AK128" s="224"/>
      <c r="AL128" s="224"/>
      <c r="AM128" s="224"/>
      <c r="AN128" s="224"/>
    </row>
    <row r="129" spans="1:40" s="73" customFormat="1" ht="27.75" customHeight="1">
      <c r="A129" s="72"/>
      <c r="J129" s="78"/>
      <c r="W129" s="224"/>
      <c r="X129" s="224"/>
      <c r="Y129" s="224"/>
      <c r="Z129" s="224"/>
      <c r="AA129" s="224"/>
      <c r="AB129" s="224"/>
      <c r="AC129" s="224"/>
      <c r="AD129" s="224"/>
      <c r="AE129" s="224"/>
      <c r="AF129" s="224"/>
      <c r="AG129" s="224"/>
      <c r="AH129" s="224"/>
      <c r="AI129" s="224"/>
      <c r="AJ129" s="224"/>
      <c r="AK129" s="224"/>
      <c r="AL129" s="224"/>
      <c r="AM129" s="224"/>
      <c r="AN129" s="224"/>
    </row>
    <row r="130" spans="1:40" s="73" customFormat="1" ht="27.75" customHeight="1">
      <c r="A130" s="72"/>
      <c r="J130" s="78"/>
      <c r="W130" s="224"/>
      <c r="X130" s="224"/>
      <c r="Y130" s="224"/>
      <c r="Z130" s="224"/>
      <c r="AA130" s="224"/>
      <c r="AB130" s="224"/>
      <c r="AC130" s="224"/>
      <c r="AD130" s="224"/>
      <c r="AE130" s="224"/>
      <c r="AF130" s="224"/>
      <c r="AG130" s="224"/>
      <c r="AH130" s="224"/>
      <c r="AI130" s="224"/>
      <c r="AJ130" s="224"/>
      <c r="AK130" s="224"/>
      <c r="AL130" s="224"/>
      <c r="AM130" s="224"/>
      <c r="AN130" s="224"/>
    </row>
    <row r="131" spans="1:40" s="73" customFormat="1" ht="27.75" customHeight="1">
      <c r="A131" s="72"/>
      <c r="J131" s="78"/>
      <c r="W131" s="224"/>
      <c r="X131" s="224"/>
      <c r="Y131" s="224"/>
      <c r="Z131" s="224"/>
      <c r="AA131" s="224"/>
      <c r="AB131" s="224"/>
      <c r="AC131" s="224"/>
      <c r="AD131" s="224"/>
      <c r="AE131" s="224"/>
      <c r="AF131" s="224"/>
      <c r="AG131" s="224"/>
      <c r="AH131" s="224"/>
      <c r="AI131" s="224"/>
      <c r="AJ131" s="224"/>
      <c r="AK131" s="224"/>
      <c r="AL131" s="224"/>
      <c r="AM131" s="224"/>
      <c r="AN131" s="224"/>
    </row>
    <row r="132" spans="1:40" s="73" customFormat="1" ht="27.75" customHeight="1">
      <c r="A132" s="72"/>
      <c r="J132" s="78"/>
      <c r="W132" s="224"/>
      <c r="X132" s="224"/>
      <c r="Y132" s="224"/>
      <c r="Z132" s="224"/>
      <c r="AA132" s="224"/>
      <c r="AB132" s="224"/>
      <c r="AC132" s="224"/>
      <c r="AD132" s="224"/>
      <c r="AE132" s="224"/>
      <c r="AF132" s="224"/>
      <c r="AG132" s="224"/>
      <c r="AH132" s="224"/>
      <c r="AI132" s="224"/>
      <c r="AJ132" s="224"/>
      <c r="AK132" s="224"/>
      <c r="AL132" s="224"/>
      <c r="AM132" s="224"/>
      <c r="AN132" s="224"/>
    </row>
    <row r="133" spans="1:40" s="73" customFormat="1" ht="27.75" customHeight="1">
      <c r="A133" s="72"/>
      <c r="J133" s="78"/>
      <c r="W133" s="224"/>
      <c r="X133" s="224"/>
      <c r="Y133" s="224"/>
      <c r="Z133" s="224"/>
      <c r="AA133" s="224"/>
      <c r="AB133" s="224"/>
      <c r="AC133" s="224"/>
      <c r="AD133" s="224"/>
      <c r="AE133" s="224"/>
      <c r="AF133" s="224"/>
      <c r="AG133" s="224"/>
      <c r="AH133" s="224"/>
      <c r="AI133" s="224"/>
      <c r="AJ133" s="224"/>
      <c r="AK133" s="224"/>
      <c r="AL133" s="224"/>
      <c r="AM133" s="224"/>
      <c r="AN133" s="224"/>
    </row>
    <row r="134" spans="1:40" s="73" customFormat="1" ht="27.75" customHeight="1">
      <c r="A134" s="72"/>
      <c r="J134" s="78"/>
      <c r="W134" s="224"/>
      <c r="X134" s="224"/>
      <c r="Y134" s="224"/>
      <c r="Z134" s="224"/>
      <c r="AA134" s="224"/>
      <c r="AB134" s="224"/>
      <c r="AC134" s="224"/>
      <c r="AD134" s="224"/>
      <c r="AE134" s="224"/>
      <c r="AF134" s="224"/>
      <c r="AG134" s="224"/>
      <c r="AH134" s="224"/>
      <c r="AI134" s="224"/>
      <c r="AJ134" s="224"/>
      <c r="AK134" s="224"/>
      <c r="AL134" s="224"/>
      <c r="AM134" s="224"/>
      <c r="AN134" s="224"/>
    </row>
    <row r="135" spans="1:40" s="73" customFormat="1" ht="27.75" customHeight="1">
      <c r="A135" s="72"/>
      <c r="J135" s="78"/>
      <c r="W135" s="224"/>
      <c r="X135" s="224"/>
      <c r="Y135" s="224"/>
      <c r="Z135" s="224"/>
      <c r="AA135" s="224"/>
      <c r="AB135" s="224"/>
      <c r="AC135" s="224"/>
      <c r="AD135" s="224"/>
      <c r="AE135" s="224"/>
      <c r="AF135" s="224"/>
      <c r="AG135" s="224"/>
      <c r="AH135" s="224"/>
      <c r="AI135" s="224"/>
      <c r="AJ135" s="224"/>
      <c r="AK135" s="224"/>
      <c r="AL135" s="224"/>
      <c r="AM135" s="224"/>
      <c r="AN135" s="224"/>
    </row>
    <row r="136" spans="1:40" s="73" customFormat="1" ht="27.75" customHeight="1">
      <c r="A136" s="72"/>
      <c r="J136" s="78"/>
      <c r="W136" s="224"/>
      <c r="X136" s="224"/>
      <c r="Y136" s="224"/>
      <c r="Z136" s="224"/>
      <c r="AA136" s="224"/>
      <c r="AB136" s="224"/>
      <c r="AC136" s="224"/>
      <c r="AD136" s="224"/>
      <c r="AE136" s="224"/>
      <c r="AF136" s="224"/>
      <c r="AG136" s="224"/>
      <c r="AH136" s="224"/>
      <c r="AI136" s="224"/>
      <c r="AJ136" s="224"/>
      <c r="AK136" s="224"/>
      <c r="AL136" s="224"/>
      <c r="AM136" s="224"/>
      <c r="AN136" s="224"/>
    </row>
    <row r="137" spans="1:40" s="73" customFormat="1" ht="27.75" customHeight="1">
      <c r="A137" s="72"/>
      <c r="J137" s="78"/>
      <c r="W137" s="224"/>
      <c r="X137" s="224"/>
      <c r="Y137" s="224"/>
      <c r="Z137" s="224"/>
      <c r="AA137" s="224"/>
      <c r="AB137" s="224"/>
      <c r="AC137" s="224"/>
      <c r="AD137" s="224"/>
      <c r="AE137" s="224"/>
      <c r="AF137" s="224"/>
      <c r="AG137" s="224"/>
      <c r="AH137" s="224"/>
      <c r="AI137" s="224"/>
      <c r="AJ137" s="224"/>
      <c r="AK137" s="224"/>
      <c r="AL137" s="224"/>
      <c r="AM137" s="224"/>
      <c r="AN137" s="224"/>
    </row>
    <row r="138" spans="1:40" s="73" customFormat="1" ht="27.75" customHeight="1">
      <c r="A138" s="72"/>
      <c r="J138" s="78"/>
      <c r="W138" s="224"/>
      <c r="X138" s="224"/>
      <c r="Y138" s="224"/>
      <c r="Z138" s="224"/>
      <c r="AA138" s="224"/>
      <c r="AB138" s="224"/>
      <c r="AC138" s="224"/>
      <c r="AD138" s="224"/>
      <c r="AE138" s="224"/>
      <c r="AF138" s="224"/>
      <c r="AG138" s="224"/>
      <c r="AH138" s="224"/>
      <c r="AI138" s="224"/>
      <c r="AJ138" s="224"/>
      <c r="AK138" s="224"/>
      <c r="AL138" s="224"/>
      <c r="AM138" s="224"/>
      <c r="AN138" s="224"/>
    </row>
    <row r="139" spans="1:40" s="73" customFormat="1" ht="27.75" customHeight="1">
      <c r="A139" s="72"/>
      <c r="J139" s="78"/>
      <c r="W139" s="224"/>
      <c r="X139" s="224"/>
      <c r="Y139" s="224"/>
      <c r="Z139" s="224"/>
      <c r="AA139" s="224"/>
      <c r="AB139" s="224"/>
      <c r="AC139" s="224"/>
      <c r="AD139" s="224"/>
      <c r="AE139" s="224"/>
      <c r="AF139" s="224"/>
      <c r="AG139" s="224"/>
      <c r="AH139" s="224"/>
      <c r="AI139" s="224"/>
      <c r="AJ139" s="224"/>
      <c r="AK139" s="224"/>
      <c r="AL139" s="224"/>
      <c r="AM139" s="224"/>
      <c r="AN139" s="224"/>
    </row>
    <row r="140" spans="1:40" s="73" customFormat="1" ht="27.75" customHeight="1">
      <c r="A140" s="72"/>
      <c r="J140" s="78"/>
      <c r="W140" s="224"/>
      <c r="X140" s="224"/>
      <c r="Y140" s="224"/>
      <c r="Z140" s="224"/>
      <c r="AA140" s="224"/>
      <c r="AB140" s="224"/>
      <c r="AC140" s="224"/>
      <c r="AD140" s="224"/>
      <c r="AE140" s="224"/>
      <c r="AF140" s="224"/>
      <c r="AG140" s="224"/>
      <c r="AH140" s="224"/>
      <c r="AI140" s="224"/>
      <c r="AJ140" s="224"/>
      <c r="AK140" s="224"/>
      <c r="AL140" s="224"/>
      <c r="AM140" s="224"/>
      <c r="AN140" s="224"/>
    </row>
    <row r="141" spans="1:40" s="73" customFormat="1" ht="27.75" customHeight="1">
      <c r="A141" s="72"/>
      <c r="J141" s="78"/>
      <c r="W141" s="224"/>
      <c r="X141" s="224"/>
      <c r="Y141" s="224"/>
      <c r="Z141" s="224"/>
      <c r="AA141" s="224"/>
      <c r="AB141" s="224"/>
      <c r="AC141" s="224"/>
      <c r="AD141" s="224"/>
      <c r="AE141" s="224"/>
      <c r="AF141" s="224"/>
      <c r="AG141" s="224"/>
      <c r="AH141" s="224"/>
      <c r="AI141" s="224"/>
      <c r="AJ141" s="224"/>
      <c r="AK141" s="224"/>
      <c r="AL141" s="224"/>
      <c r="AM141" s="224"/>
      <c r="AN141" s="224"/>
    </row>
    <row r="142" spans="1:40" s="73" customFormat="1" ht="27.75" customHeight="1">
      <c r="A142" s="72"/>
      <c r="J142" s="78"/>
      <c r="W142" s="224"/>
      <c r="X142" s="224"/>
      <c r="Y142" s="224"/>
      <c r="Z142" s="224"/>
      <c r="AA142" s="224"/>
      <c r="AB142" s="224"/>
      <c r="AC142" s="224"/>
      <c r="AD142" s="224"/>
      <c r="AE142" s="224"/>
      <c r="AF142" s="224"/>
      <c r="AG142" s="224"/>
      <c r="AH142" s="224"/>
      <c r="AI142" s="224"/>
      <c r="AJ142" s="224"/>
      <c r="AK142" s="224"/>
      <c r="AL142" s="224"/>
      <c r="AM142" s="224"/>
      <c r="AN142" s="224"/>
    </row>
    <row r="143" spans="1:40" s="73" customFormat="1" ht="27.75" customHeight="1">
      <c r="A143" s="72"/>
      <c r="J143" s="78"/>
      <c r="W143" s="224"/>
      <c r="X143" s="224"/>
      <c r="Y143" s="224"/>
      <c r="Z143" s="224"/>
      <c r="AA143" s="224"/>
      <c r="AB143" s="224"/>
      <c r="AC143" s="224"/>
      <c r="AD143" s="224"/>
      <c r="AE143" s="224"/>
      <c r="AF143" s="224"/>
      <c r="AG143" s="224"/>
      <c r="AH143" s="224"/>
      <c r="AI143" s="224"/>
      <c r="AJ143" s="224"/>
      <c r="AK143" s="224"/>
      <c r="AL143" s="224"/>
      <c r="AM143" s="224"/>
      <c r="AN143" s="224"/>
    </row>
    <row r="144" spans="1:40" s="73" customFormat="1" ht="27.75" customHeight="1">
      <c r="A144" s="72"/>
      <c r="J144" s="78"/>
      <c r="W144" s="224"/>
      <c r="X144" s="224"/>
      <c r="Y144" s="224"/>
      <c r="Z144" s="224"/>
      <c r="AA144" s="224"/>
      <c r="AB144" s="224"/>
      <c r="AC144" s="224"/>
      <c r="AD144" s="224"/>
      <c r="AE144" s="224"/>
      <c r="AF144" s="224"/>
      <c r="AG144" s="224"/>
      <c r="AH144" s="224"/>
      <c r="AI144" s="224"/>
      <c r="AJ144" s="224"/>
      <c r="AK144" s="224"/>
      <c r="AL144" s="224"/>
      <c r="AM144" s="224"/>
      <c r="AN144" s="224"/>
    </row>
    <row r="145" spans="1:22" ht="27.75" customHeight="1">
      <c r="A145" s="53"/>
      <c r="B145" s="73"/>
      <c r="C145" s="73"/>
      <c r="D145" s="73"/>
      <c r="E145" s="73"/>
      <c r="F145" s="73"/>
      <c r="G145" s="73"/>
      <c r="H145" s="73"/>
      <c r="I145" s="73"/>
      <c r="J145" s="78"/>
      <c r="K145" s="73"/>
      <c r="L145" s="73"/>
      <c r="M145" s="73"/>
      <c r="N145" s="73"/>
      <c r="O145" s="73"/>
      <c r="P145" s="73"/>
      <c r="Q145" s="73"/>
      <c r="R145" s="73"/>
      <c r="S145" s="73"/>
      <c r="T145" s="73"/>
      <c r="U145" s="73"/>
      <c r="V145" s="73"/>
    </row>
    <row r="146" spans="1:6" ht="27.75" customHeight="1">
      <c r="A146" s="53"/>
      <c r="E146" s="73"/>
      <c r="F146" s="73"/>
    </row>
    <row r="147" spans="1:6" ht="27.75" customHeight="1">
      <c r="A147" s="53"/>
      <c r="E147" s="73"/>
      <c r="F147" s="73"/>
    </row>
    <row r="148" ht="27.75" customHeight="1">
      <c r="A148" s="53"/>
    </row>
    <row r="149" ht="27.75" customHeight="1">
      <c r="A149" s="53"/>
    </row>
    <row r="150" ht="27.75" customHeight="1">
      <c r="A150" s="53"/>
    </row>
    <row r="151" ht="27.75" customHeight="1">
      <c r="A151" s="53"/>
    </row>
    <row r="152" ht="27.75" customHeight="1">
      <c r="A152" s="53"/>
    </row>
    <row r="153" ht="27.75" customHeight="1">
      <c r="A153" s="53"/>
    </row>
    <row r="154" ht="27.75" customHeight="1">
      <c r="A154" s="53"/>
    </row>
    <row r="155" ht="27.75" customHeight="1">
      <c r="A155" s="53"/>
    </row>
    <row r="156" ht="27.75" customHeight="1">
      <c r="A156" s="53"/>
    </row>
    <row r="157" ht="27.75" customHeight="1">
      <c r="A157" s="53"/>
    </row>
    <row r="158" ht="27.75" customHeight="1">
      <c r="A158" s="53"/>
    </row>
    <row r="159" ht="27.75" customHeight="1">
      <c r="A159" s="53"/>
    </row>
    <row r="160" ht="27.75" customHeight="1">
      <c r="A160" s="53"/>
    </row>
    <row r="161" ht="27.75" customHeight="1">
      <c r="A161" s="53"/>
    </row>
    <row r="162" ht="27.75" customHeight="1">
      <c r="A162" s="53"/>
    </row>
    <row r="163" ht="27.75" customHeight="1">
      <c r="A163" s="53"/>
    </row>
    <row r="164" ht="27.75" customHeight="1">
      <c r="A164" s="53"/>
    </row>
    <row r="165" ht="27.75" customHeight="1">
      <c r="A165" s="53"/>
    </row>
    <row r="166" ht="27.75" customHeight="1">
      <c r="A166" s="53"/>
    </row>
    <row r="167" ht="27.75" customHeight="1">
      <c r="A167" s="53"/>
    </row>
    <row r="168" ht="27.75" customHeight="1">
      <c r="A168" s="53"/>
    </row>
    <row r="169" ht="27.75" customHeight="1">
      <c r="A169" s="53"/>
    </row>
    <row r="170" ht="27.75" customHeight="1">
      <c r="A170" s="53"/>
    </row>
    <row r="171" ht="27.75" customHeight="1">
      <c r="A171" s="53"/>
    </row>
    <row r="172" ht="27.75" customHeight="1">
      <c r="A172" s="53"/>
    </row>
    <row r="173" ht="27.75" customHeight="1">
      <c r="A173" s="53"/>
    </row>
    <row r="174" ht="27.75" customHeight="1">
      <c r="A174" s="53"/>
    </row>
    <row r="175" ht="27.75" customHeight="1">
      <c r="A175" s="53"/>
    </row>
    <row r="176" ht="27.75" customHeight="1">
      <c r="A176" s="53"/>
    </row>
    <row r="177" ht="27.75" customHeight="1">
      <c r="A177" s="53"/>
    </row>
    <row r="178" ht="27.75" customHeight="1">
      <c r="A178" s="53"/>
    </row>
    <row r="179" ht="27.75" customHeight="1">
      <c r="A179" s="53"/>
    </row>
    <row r="180" ht="27.75" customHeight="1">
      <c r="A180" s="53"/>
    </row>
    <row r="181" ht="27.75" customHeight="1">
      <c r="A181" s="53"/>
    </row>
    <row r="182" ht="27.75" customHeight="1">
      <c r="A182" s="53"/>
    </row>
    <row r="183" ht="27.75" customHeight="1">
      <c r="A183" s="53"/>
    </row>
    <row r="184" ht="27.75" customHeight="1">
      <c r="A184" s="53"/>
    </row>
    <row r="185" ht="27.75" customHeight="1">
      <c r="A185" s="53"/>
    </row>
    <row r="186" ht="27.75" customHeight="1">
      <c r="A186" s="53"/>
    </row>
    <row r="187" ht="27.75" customHeight="1">
      <c r="A187" s="53"/>
    </row>
    <row r="188" ht="27.75" customHeight="1">
      <c r="A188" s="53"/>
    </row>
    <row r="189" ht="27.75" customHeight="1">
      <c r="A189" s="53"/>
    </row>
    <row r="190" ht="27.75" customHeight="1">
      <c r="A190" s="53"/>
    </row>
    <row r="191" ht="27.75" customHeight="1">
      <c r="A191" s="53"/>
    </row>
    <row r="192" ht="27.75" customHeight="1">
      <c r="A192" s="53"/>
    </row>
    <row r="193" ht="27.75" customHeight="1">
      <c r="A193" s="53"/>
    </row>
    <row r="194" ht="27.75" customHeight="1">
      <c r="A194" s="53"/>
    </row>
    <row r="195" ht="27.75" customHeight="1">
      <c r="A195" s="53"/>
    </row>
    <row r="196" ht="27.75" customHeight="1">
      <c r="A196" s="53"/>
    </row>
    <row r="197" ht="27.75" customHeight="1">
      <c r="A197" s="53"/>
    </row>
    <row r="198" ht="27.75" customHeight="1">
      <c r="A198" s="53"/>
    </row>
    <row r="199" ht="27.75" customHeight="1">
      <c r="A199" s="53"/>
    </row>
    <row r="200" ht="27.75" customHeight="1">
      <c r="A200" s="53"/>
    </row>
    <row r="201" ht="27.75" customHeight="1">
      <c r="A201" s="53"/>
    </row>
    <row r="202" ht="27.75" customHeight="1">
      <c r="A202" s="53"/>
    </row>
    <row r="203" ht="27.75" customHeight="1">
      <c r="A203" s="53"/>
    </row>
    <row r="204" ht="27.75" customHeight="1">
      <c r="A204" s="53"/>
    </row>
    <row r="205" ht="27.75" customHeight="1">
      <c r="A205" s="53"/>
    </row>
    <row r="206" ht="27.75" customHeight="1">
      <c r="A206" s="53"/>
    </row>
    <row r="207" ht="27.75" customHeight="1">
      <c r="A207" s="53"/>
    </row>
    <row r="208" ht="27.75" customHeight="1">
      <c r="A208" s="53"/>
    </row>
    <row r="209" ht="27.75" customHeight="1">
      <c r="A209" s="53"/>
    </row>
    <row r="210" ht="27.75" customHeight="1">
      <c r="A210" s="53"/>
    </row>
    <row r="211" ht="27.75" customHeight="1">
      <c r="A211" s="53"/>
    </row>
    <row r="212" ht="27.75" customHeight="1">
      <c r="A212" s="53"/>
    </row>
    <row r="213" ht="27.75" customHeight="1">
      <c r="A213" s="53"/>
    </row>
    <row r="214" ht="27.75" customHeight="1">
      <c r="A214" s="53"/>
    </row>
    <row r="215" ht="27.75" customHeight="1">
      <c r="A215" s="53"/>
    </row>
    <row r="216" ht="27.75" customHeight="1">
      <c r="A216" s="53"/>
    </row>
    <row r="217" ht="27.75" customHeight="1">
      <c r="A217" s="53"/>
    </row>
    <row r="218" ht="27.75" customHeight="1">
      <c r="A218" s="53"/>
    </row>
    <row r="219" ht="27.75" customHeight="1">
      <c r="A219" s="53"/>
    </row>
    <row r="220" ht="27.75" customHeight="1">
      <c r="A220" s="53"/>
    </row>
    <row r="221" ht="27.75" customHeight="1">
      <c r="A221" s="53"/>
    </row>
    <row r="222" ht="27.75" customHeight="1">
      <c r="A222" s="53"/>
    </row>
    <row r="223" ht="27.75" customHeight="1">
      <c r="A223" s="53"/>
    </row>
    <row r="224" ht="27.75" customHeight="1">
      <c r="A224" s="53"/>
    </row>
    <row r="225" ht="27.75" customHeight="1">
      <c r="A225" s="53"/>
    </row>
    <row r="226" ht="27.75" customHeight="1">
      <c r="A226" s="53"/>
    </row>
    <row r="227" ht="27.75" customHeight="1">
      <c r="A227" s="53"/>
    </row>
    <row r="228" ht="27.75" customHeight="1">
      <c r="A228" s="53"/>
    </row>
    <row r="229" ht="27.75" customHeight="1">
      <c r="A229" s="53"/>
    </row>
    <row r="230" ht="27.75" customHeight="1">
      <c r="A230" s="53"/>
    </row>
    <row r="231" ht="27.75" customHeight="1">
      <c r="A231" s="53"/>
    </row>
    <row r="232" ht="27.75" customHeight="1">
      <c r="A232" s="53"/>
    </row>
    <row r="233" ht="27.75" customHeight="1">
      <c r="A233" s="53"/>
    </row>
    <row r="234" ht="27.75" customHeight="1">
      <c r="A234" s="53"/>
    </row>
    <row r="235" ht="27.75" customHeight="1">
      <c r="A235" s="53"/>
    </row>
    <row r="236" ht="27.75" customHeight="1">
      <c r="A236" s="53"/>
    </row>
    <row r="237" ht="27.75" customHeight="1">
      <c r="A237" s="53"/>
    </row>
    <row r="238" ht="27.75" customHeight="1">
      <c r="A238" s="53"/>
    </row>
    <row r="239" ht="27.75" customHeight="1">
      <c r="A239" s="53"/>
    </row>
    <row r="240" ht="27.75" customHeight="1">
      <c r="A240" s="53"/>
    </row>
    <row r="241" ht="27.75" customHeight="1">
      <c r="A241" s="53"/>
    </row>
    <row r="242" ht="27.75" customHeight="1">
      <c r="A242" s="53"/>
    </row>
    <row r="243" ht="27.75" customHeight="1">
      <c r="A243" s="53"/>
    </row>
    <row r="244" ht="27.75" customHeight="1">
      <c r="A244" s="53"/>
    </row>
    <row r="245" ht="27.75" customHeight="1">
      <c r="A245" s="53"/>
    </row>
    <row r="246" ht="27.75" customHeight="1">
      <c r="A246" s="53"/>
    </row>
    <row r="247" ht="27.75" customHeight="1">
      <c r="A247" s="53"/>
    </row>
    <row r="248" ht="27.75" customHeight="1">
      <c r="A248" s="53"/>
    </row>
    <row r="249" ht="27.75" customHeight="1">
      <c r="A249" s="53"/>
    </row>
    <row r="250" ht="27.75" customHeight="1">
      <c r="A250" s="53"/>
    </row>
    <row r="251" ht="27.75" customHeight="1">
      <c r="A251" s="53"/>
    </row>
    <row r="252" ht="27.75" customHeight="1">
      <c r="A252" s="53"/>
    </row>
    <row r="253" ht="27.75" customHeight="1">
      <c r="A253" s="53"/>
    </row>
    <row r="254" ht="27.75" customHeight="1">
      <c r="A254" s="53"/>
    </row>
    <row r="255" ht="27.75" customHeight="1">
      <c r="A255" s="53"/>
    </row>
    <row r="256" ht="27.75" customHeight="1">
      <c r="A256" s="53"/>
    </row>
    <row r="257" ht="27.75" customHeight="1">
      <c r="A257" s="53"/>
    </row>
    <row r="258" ht="27.75" customHeight="1">
      <c r="A258" s="53"/>
    </row>
    <row r="259" ht="27.75" customHeight="1">
      <c r="A259" s="53"/>
    </row>
    <row r="260" ht="27.75" customHeight="1">
      <c r="A260" s="53"/>
    </row>
    <row r="261" ht="27.75" customHeight="1">
      <c r="A261" s="53"/>
    </row>
    <row r="262" ht="27.75" customHeight="1">
      <c r="A262" s="53"/>
    </row>
    <row r="263" ht="27.75" customHeight="1">
      <c r="A263" s="53"/>
    </row>
    <row r="264" ht="27.75" customHeight="1">
      <c r="A264" s="53"/>
    </row>
    <row r="265" ht="27.75" customHeight="1">
      <c r="A265" s="53"/>
    </row>
    <row r="266" ht="27.75" customHeight="1">
      <c r="A266" s="53"/>
    </row>
    <row r="267" ht="27.75" customHeight="1">
      <c r="A267" s="53"/>
    </row>
    <row r="268" ht="27.75" customHeight="1">
      <c r="A268" s="53"/>
    </row>
    <row r="269" ht="27.75" customHeight="1">
      <c r="A269" s="53"/>
    </row>
    <row r="270" ht="27.75" customHeight="1">
      <c r="A270" s="53"/>
    </row>
    <row r="271" ht="27.75" customHeight="1">
      <c r="A271" s="53"/>
    </row>
    <row r="272" ht="27.75" customHeight="1">
      <c r="A272" s="53"/>
    </row>
    <row r="273" ht="27.75" customHeight="1">
      <c r="A273" s="53"/>
    </row>
    <row r="274" ht="27.75" customHeight="1">
      <c r="A274" s="53"/>
    </row>
    <row r="275" ht="27.75" customHeight="1">
      <c r="A275" s="53"/>
    </row>
    <row r="276" ht="27.75" customHeight="1">
      <c r="A276" s="53"/>
    </row>
    <row r="277" ht="27.75" customHeight="1">
      <c r="A277" s="53"/>
    </row>
    <row r="278" ht="27.75" customHeight="1">
      <c r="A278" s="53"/>
    </row>
    <row r="279" ht="27.75" customHeight="1">
      <c r="A279" s="53"/>
    </row>
    <row r="280" ht="27.75" customHeight="1">
      <c r="A280" s="53"/>
    </row>
    <row r="281" ht="27.75" customHeight="1">
      <c r="A281" s="53"/>
    </row>
    <row r="282" ht="27.75" customHeight="1">
      <c r="A282" s="53"/>
    </row>
    <row r="283" ht="27.75" customHeight="1">
      <c r="A283" s="53"/>
    </row>
    <row r="284" ht="27.75" customHeight="1">
      <c r="A284" s="53"/>
    </row>
    <row r="285" ht="27.75" customHeight="1">
      <c r="A285" s="53"/>
    </row>
    <row r="286" ht="27.75" customHeight="1">
      <c r="A286" s="53"/>
    </row>
    <row r="287" ht="27.75" customHeight="1">
      <c r="A287" s="53"/>
    </row>
    <row r="288" ht="27.75" customHeight="1">
      <c r="A288" s="53"/>
    </row>
    <row r="289" ht="27.75" customHeight="1">
      <c r="A289" s="53"/>
    </row>
    <row r="290" ht="27.75" customHeight="1">
      <c r="A290" s="53"/>
    </row>
    <row r="291" ht="27.75" customHeight="1">
      <c r="A291" s="53"/>
    </row>
    <row r="292" ht="27.75" customHeight="1">
      <c r="A292" s="53"/>
    </row>
    <row r="293" ht="27.75" customHeight="1">
      <c r="A293" s="53"/>
    </row>
    <row r="294" ht="27.75" customHeight="1">
      <c r="A294" s="53"/>
    </row>
    <row r="295" ht="27.75" customHeight="1">
      <c r="A295" s="53"/>
    </row>
    <row r="296" ht="27.75" customHeight="1">
      <c r="A296" s="53"/>
    </row>
    <row r="297" ht="27.75" customHeight="1">
      <c r="A297" s="53"/>
    </row>
    <row r="298" ht="27.75" customHeight="1">
      <c r="A298" s="53"/>
    </row>
    <row r="299" ht="27.75" customHeight="1">
      <c r="A299" s="53"/>
    </row>
    <row r="300" ht="27.75" customHeight="1">
      <c r="A300" s="53"/>
    </row>
    <row r="301" ht="27.75" customHeight="1">
      <c r="A301" s="53"/>
    </row>
    <row r="302" ht="27.75" customHeight="1">
      <c r="A302" s="53"/>
    </row>
    <row r="303" ht="27.75" customHeight="1">
      <c r="A303" s="53"/>
    </row>
    <row r="304" ht="27.75" customHeight="1">
      <c r="A304" s="53"/>
    </row>
    <row r="305" ht="27.75" customHeight="1">
      <c r="A305" s="53"/>
    </row>
    <row r="306" ht="27.75" customHeight="1">
      <c r="A306" s="53"/>
    </row>
    <row r="307" ht="27.75" customHeight="1">
      <c r="A307" s="53"/>
    </row>
    <row r="308" ht="27.75" customHeight="1">
      <c r="A308" s="53"/>
    </row>
    <row r="309" ht="27.75" customHeight="1">
      <c r="A309" s="53"/>
    </row>
    <row r="310" ht="27.75" customHeight="1">
      <c r="A310" s="53"/>
    </row>
    <row r="311" ht="27.75" customHeight="1">
      <c r="A311" s="53"/>
    </row>
    <row r="312" ht="27.75" customHeight="1">
      <c r="A312" s="53"/>
    </row>
    <row r="313" ht="27.75" customHeight="1">
      <c r="A313" s="53"/>
    </row>
    <row r="314" ht="27.75" customHeight="1">
      <c r="A314" s="53"/>
    </row>
    <row r="315" ht="27.75" customHeight="1">
      <c r="A315" s="53"/>
    </row>
    <row r="316" ht="27.75" customHeight="1">
      <c r="A316" s="53"/>
    </row>
    <row r="317" ht="27.75" customHeight="1">
      <c r="A317" s="53"/>
    </row>
    <row r="318" ht="27.75" customHeight="1">
      <c r="A318" s="53"/>
    </row>
    <row r="319" ht="27.75" customHeight="1">
      <c r="A319" s="53"/>
    </row>
    <row r="320" ht="27.75" customHeight="1">
      <c r="A320" s="53"/>
    </row>
    <row r="321" ht="27.75" customHeight="1">
      <c r="A321" s="53"/>
    </row>
    <row r="322" ht="27.75" customHeight="1">
      <c r="A322" s="53"/>
    </row>
    <row r="323" ht="27.75" customHeight="1">
      <c r="A323" s="53"/>
    </row>
    <row r="324" ht="27.75" customHeight="1">
      <c r="A324" s="53"/>
    </row>
    <row r="325" ht="27.75" customHeight="1">
      <c r="A325" s="53"/>
    </row>
    <row r="326" ht="27.75" customHeight="1">
      <c r="A326" s="53"/>
    </row>
    <row r="327" ht="27.75" customHeight="1">
      <c r="A327" s="53"/>
    </row>
    <row r="328" ht="27.75" customHeight="1">
      <c r="A328" s="53"/>
    </row>
    <row r="329" ht="27.75" customHeight="1">
      <c r="A329" s="53"/>
    </row>
    <row r="330" ht="27.75" customHeight="1">
      <c r="A330" s="53"/>
    </row>
    <row r="331" ht="27.75" customHeight="1">
      <c r="A331" s="53"/>
    </row>
    <row r="332" ht="27.75" customHeight="1">
      <c r="A332" s="53"/>
    </row>
    <row r="333" ht="27.75" customHeight="1">
      <c r="A333" s="53"/>
    </row>
    <row r="334" ht="27.75" customHeight="1">
      <c r="A334" s="53"/>
    </row>
    <row r="335" ht="27.75" customHeight="1">
      <c r="A335" s="53"/>
    </row>
    <row r="336" ht="27.75" customHeight="1">
      <c r="A336" s="53"/>
    </row>
    <row r="337" ht="27.75" customHeight="1">
      <c r="A337" s="53"/>
    </row>
    <row r="338" ht="27.75" customHeight="1">
      <c r="A338" s="53"/>
    </row>
    <row r="339" ht="27.75" customHeight="1">
      <c r="A339" s="53"/>
    </row>
    <row r="340" ht="27.75" customHeight="1">
      <c r="A340" s="53"/>
    </row>
    <row r="341" ht="27.75" customHeight="1">
      <c r="A341" s="53"/>
    </row>
    <row r="342" ht="27.75" customHeight="1">
      <c r="A342" s="53"/>
    </row>
    <row r="343" ht="27.75" customHeight="1">
      <c r="A343" s="53"/>
    </row>
    <row r="344" ht="27.75" customHeight="1">
      <c r="A344" s="53"/>
    </row>
    <row r="345" ht="27.75" customHeight="1">
      <c r="A345" s="53"/>
    </row>
    <row r="346" ht="27.75" customHeight="1">
      <c r="A346" s="53"/>
    </row>
    <row r="347" ht="27.75" customHeight="1">
      <c r="A347" s="53"/>
    </row>
    <row r="348" ht="27.75" customHeight="1">
      <c r="A348" s="53"/>
    </row>
    <row r="349" ht="27.75" customHeight="1">
      <c r="A349" s="53"/>
    </row>
    <row r="350" ht="27.75" customHeight="1">
      <c r="A350" s="53"/>
    </row>
    <row r="351" ht="27.75" customHeight="1">
      <c r="A351" s="53"/>
    </row>
    <row r="352" ht="27.75" customHeight="1">
      <c r="A352" s="53"/>
    </row>
    <row r="353" ht="27.75" customHeight="1">
      <c r="A353" s="53"/>
    </row>
    <row r="354" ht="27.75" customHeight="1">
      <c r="A354" s="53"/>
    </row>
    <row r="355" ht="27.75" customHeight="1">
      <c r="A355" s="53"/>
    </row>
    <row r="356" ht="27.75" customHeight="1">
      <c r="A356" s="53"/>
    </row>
    <row r="357" ht="27.75" customHeight="1">
      <c r="A357" s="53"/>
    </row>
    <row r="358" ht="27.75" customHeight="1">
      <c r="A358" s="53"/>
    </row>
    <row r="359" ht="27.75" customHeight="1">
      <c r="A359" s="53"/>
    </row>
    <row r="360" ht="27.75" customHeight="1">
      <c r="A360" s="53"/>
    </row>
    <row r="361" ht="27.75" customHeight="1">
      <c r="A361" s="53"/>
    </row>
    <row r="362" ht="27.75" customHeight="1">
      <c r="A362" s="53"/>
    </row>
    <row r="363" ht="27.75" customHeight="1">
      <c r="A363" s="53"/>
    </row>
    <row r="364" ht="27.75" customHeight="1">
      <c r="A364" s="53"/>
    </row>
    <row r="365" ht="27.75" customHeight="1">
      <c r="A365" s="53"/>
    </row>
    <row r="366" ht="27.75" customHeight="1">
      <c r="A366" s="53"/>
    </row>
    <row r="367" ht="27.75" customHeight="1">
      <c r="A367" s="53"/>
    </row>
    <row r="368" ht="27.75" customHeight="1">
      <c r="A368" s="53"/>
    </row>
    <row r="369" ht="27.75" customHeight="1">
      <c r="A369" s="53"/>
    </row>
    <row r="370" ht="27.75" customHeight="1">
      <c r="A370" s="53"/>
    </row>
    <row r="371" ht="27.75" customHeight="1">
      <c r="A371" s="53"/>
    </row>
    <row r="372" ht="27.75" customHeight="1">
      <c r="A372" s="53"/>
    </row>
    <row r="373" ht="27.75" customHeight="1">
      <c r="A373" s="53"/>
    </row>
    <row r="374" ht="27.75" customHeight="1">
      <c r="A374" s="53"/>
    </row>
    <row r="375" ht="27.75" customHeight="1">
      <c r="A375" s="53"/>
    </row>
    <row r="376" ht="27.75" customHeight="1">
      <c r="A376" s="53"/>
    </row>
    <row r="377" ht="27.75" customHeight="1">
      <c r="A377" s="53"/>
    </row>
    <row r="378" ht="27.75" customHeight="1">
      <c r="A378" s="53"/>
    </row>
    <row r="379" ht="27.75" customHeight="1">
      <c r="A379" s="53"/>
    </row>
    <row r="380" ht="27.75" customHeight="1">
      <c r="A380" s="53"/>
    </row>
    <row r="381" ht="27.75" customHeight="1">
      <c r="A381" s="53"/>
    </row>
    <row r="382" ht="27.75" customHeight="1">
      <c r="A382" s="53"/>
    </row>
    <row r="383" ht="27.75" customHeight="1">
      <c r="A383" s="53"/>
    </row>
    <row r="384" ht="27.75" customHeight="1">
      <c r="A384" s="53"/>
    </row>
    <row r="385" ht="27.75" customHeight="1">
      <c r="A385" s="53"/>
    </row>
    <row r="386" ht="27.75" customHeight="1">
      <c r="A386" s="53"/>
    </row>
    <row r="387" ht="27.75" customHeight="1">
      <c r="A387" s="53"/>
    </row>
    <row r="388" ht="27.75" customHeight="1">
      <c r="A388" s="53"/>
    </row>
    <row r="389" ht="27.75" customHeight="1">
      <c r="A389" s="53"/>
    </row>
    <row r="390" ht="27.75" customHeight="1">
      <c r="A390" s="53"/>
    </row>
    <row r="391" ht="27.75" customHeight="1">
      <c r="A391" s="53"/>
    </row>
    <row r="392" ht="27.75" customHeight="1">
      <c r="A392" s="53"/>
    </row>
    <row r="393" ht="27.75" customHeight="1">
      <c r="A393" s="53"/>
    </row>
    <row r="394" ht="27.75" customHeight="1">
      <c r="A394" s="53"/>
    </row>
    <row r="395" ht="27.75" customHeight="1">
      <c r="A395" s="53"/>
    </row>
    <row r="396" ht="27.75" customHeight="1">
      <c r="A396" s="53"/>
    </row>
    <row r="397" ht="27.75" customHeight="1">
      <c r="A397" s="53"/>
    </row>
    <row r="398" ht="27.75" customHeight="1">
      <c r="A398" s="53"/>
    </row>
    <row r="399" ht="27.75" customHeight="1">
      <c r="A399" s="53"/>
    </row>
    <row r="400" ht="27.75" customHeight="1">
      <c r="A400" s="53"/>
    </row>
    <row r="401" ht="27.75" customHeight="1">
      <c r="A401" s="53"/>
    </row>
    <row r="402" ht="27.75" customHeight="1">
      <c r="A402" s="53"/>
    </row>
    <row r="403" ht="27.75" customHeight="1">
      <c r="A403" s="53"/>
    </row>
    <row r="404" ht="27.75" customHeight="1">
      <c r="A404" s="53"/>
    </row>
    <row r="405" ht="27.75" customHeight="1">
      <c r="A405" s="53"/>
    </row>
    <row r="406" ht="27.75" customHeight="1">
      <c r="A406" s="53"/>
    </row>
    <row r="407" ht="27.75" customHeight="1">
      <c r="A407" s="53"/>
    </row>
    <row r="408" ht="27.75" customHeight="1">
      <c r="A408" s="53"/>
    </row>
    <row r="409" ht="27.75" customHeight="1">
      <c r="A409" s="53"/>
    </row>
    <row r="410" ht="27.75" customHeight="1">
      <c r="A410" s="53"/>
    </row>
    <row r="411" ht="27.75" customHeight="1">
      <c r="A411" s="53"/>
    </row>
    <row r="412" ht="27.75" customHeight="1">
      <c r="A412" s="53"/>
    </row>
    <row r="413" ht="27.75" customHeight="1">
      <c r="A413" s="53"/>
    </row>
    <row r="414" ht="27.75" customHeight="1">
      <c r="A414" s="53"/>
    </row>
    <row r="415" ht="27.75" customHeight="1">
      <c r="A415" s="53"/>
    </row>
    <row r="416" ht="27.75" customHeight="1">
      <c r="A416" s="53"/>
    </row>
    <row r="417" ht="27.75" customHeight="1">
      <c r="A417" s="53"/>
    </row>
    <row r="418" ht="27.75" customHeight="1">
      <c r="A418" s="53"/>
    </row>
    <row r="419" ht="27.75" customHeight="1">
      <c r="A419" s="53"/>
    </row>
    <row r="420" ht="27.75" customHeight="1">
      <c r="A420" s="53"/>
    </row>
    <row r="421" ht="27.75" customHeight="1">
      <c r="A421" s="53"/>
    </row>
    <row r="422" ht="27.75" customHeight="1">
      <c r="A422" s="53"/>
    </row>
    <row r="423" ht="27.75" customHeight="1">
      <c r="A423" s="53"/>
    </row>
    <row r="424" ht="27.75" customHeight="1">
      <c r="A424" s="53"/>
    </row>
    <row r="425" ht="27.75" customHeight="1">
      <c r="A425" s="53"/>
    </row>
    <row r="426" ht="27.75" customHeight="1">
      <c r="A426" s="53"/>
    </row>
    <row r="427" ht="27.75" customHeight="1">
      <c r="A427" s="53"/>
    </row>
    <row r="428" ht="27.75" customHeight="1">
      <c r="A428" s="53"/>
    </row>
    <row r="429" ht="27.75" customHeight="1">
      <c r="A429" s="53"/>
    </row>
    <row r="430" ht="27.75" customHeight="1">
      <c r="A430" s="53"/>
    </row>
    <row r="431" ht="27.75" customHeight="1">
      <c r="A431" s="53"/>
    </row>
    <row r="432" ht="27.75" customHeight="1">
      <c r="A432" s="53"/>
    </row>
    <row r="433" ht="27.75" customHeight="1">
      <c r="A433" s="53"/>
    </row>
    <row r="434" ht="27.75" customHeight="1">
      <c r="A434" s="53"/>
    </row>
    <row r="435" ht="27.75" customHeight="1">
      <c r="A435" s="53"/>
    </row>
    <row r="436" ht="27.75" customHeight="1">
      <c r="A436" s="53"/>
    </row>
    <row r="437" ht="27.75" customHeight="1">
      <c r="A437" s="53"/>
    </row>
    <row r="438" ht="27.75" customHeight="1">
      <c r="A438" s="53"/>
    </row>
    <row r="439" ht="27.75" customHeight="1">
      <c r="A439" s="53"/>
    </row>
    <row r="440" ht="27.75" customHeight="1">
      <c r="A440" s="53"/>
    </row>
    <row r="441" ht="27.75" customHeight="1">
      <c r="A441" s="53"/>
    </row>
    <row r="442" ht="27.75" customHeight="1">
      <c r="A442" s="53"/>
    </row>
    <row r="443" ht="27.75" customHeight="1">
      <c r="A443" s="53"/>
    </row>
    <row r="444" ht="27.75" customHeight="1">
      <c r="A444" s="53"/>
    </row>
    <row r="445" ht="27.75" customHeight="1">
      <c r="A445" s="53"/>
    </row>
    <row r="446" ht="27.75" customHeight="1">
      <c r="A446" s="53"/>
    </row>
    <row r="447" ht="27.75" customHeight="1">
      <c r="A447" s="53"/>
    </row>
    <row r="448" ht="27.75" customHeight="1">
      <c r="A448" s="53"/>
    </row>
    <row r="449" ht="27.75" customHeight="1">
      <c r="A449" s="53"/>
    </row>
    <row r="450" ht="27.75" customHeight="1">
      <c r="A450" s="53"/>
    </row>
    <row r="451" ht="27.75" customHeight="1">
      <c r="A451" s="53"/>
    </row>
    <row r="452" ht="27.75" customHeight="1">
      <c r="A452" s="53"/>
    </row>
    <row r="453" ht="27.75" customHeight="1">
      <c r="A453" s="53"/>
    </row>
    <row r="454" ht="27.75" customHeight="1">
      <c r="A454" s="53"/>
    </row>
    <row r="455" ht="27.75" customHeight="1">
      <c r="A455" s="53"/>
    </row>
    <row r="456" ht="27.75" customHeight="1">
      <c r="A456" s="53"/>
    </row>
    <row r="457" ht="27.75" customHeight="1">
      <c r="A457" s="53"/>
    </row>
    <row r="458" ht="27.75" customHeight="1">
      <c r="A458" s="53"/>
    </row>
    <row r="459" ht="27.75" customHeight="1">
      <c r="A459" s="53"/>
    </row>
    <row r="460" ht="27.75" customHeight="1">
      <c r="A460" s="53"/>
    </row>
    <row r="461" ht="27.75" customHeight="1">
      <c r="A461" s="53"/>
    </row>
    <row r="462" ht="27.75" customHeight="1">
      <c r="A462" s="53"/>
    </row>
    <row r="463" ht="27.75" customHeight="1">
      <c r="A463" s="53"/>
    </row>
    <row r="464" ht="27.75" customHeight="1">
      <c r="A464" s="53"/>
    </row>
  </sheetData>
  <sheetProtection/>
  <autoFilter ref="A3:AK110"/>
  <mergeCells count="7">
    <mergeCell ref="H1:K1"/>
    <mergeCell ref="C1:D1"/>
    <mergeCell ref="AK1:AN1"/>
    <mergeCell ref="W1:Y1"/>
    <mergeCell ref="Z1:AD1"/>
    <mergeCell ref="AE1:AJ1"/>
    <mergeCell ref="L1:V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465"/>
  <sheetViews>
    <sheetView zoomScale="70" zoomScaleNormal="70" zoomScalePageLayoutView="0" workbookViewId="0" topLeftCell="A1">
      <pane xSplit="5" ySplit="4" topLeftCell="AL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AU14" sqref="AU14"/>
    </sheetView>
  </sheetViews>
  <sheetFormatPr defaultColWidth="14.140625" defaultRowHeight="27.75" customHeight="1"/>
  <cols>
    <col min="1" max="1" width="5.57421875" style="84" customWidth="1"/>
    <col min="2" max="2" width="7.140625" style="25" customWidth="1"/>
    <col min="3" max="3" width="34.28125" style="25" customWidth="1"/>
    <col min="4" max="4" width="7.8515625" style="25" customWidth="1"/>
    <col min="5" max="5" width="22.7109375" style="25" customWidth="1"/>
    <col min="6" max="6" width="14.140625" style="83" customWidth="1"/>
    <col min="7" max="7" width="14.140625" style="225" customWidth="1"/>
    <col min="8" max="41" width="14.140625" style="83" customWidth="1"/>
    <col min="42" max="42" width="14.140625" style="78" customWidth="1"/>
    <col min="43" max="49" width="14.140625" style="83" customWidth="1"/>
    <col min="50" max="16384" width="14.140625" style="25" customWidth="1"/>
  </cols>
  <sheetData>
    <row r="1" spans="1:49" s="6" customFormat="1" ht="27.75" customHeight="1" thickBot="1">
      <c r="A1" s="1"/>
      <c r="B1" s="1"/>
      <c r="C1" s="932" t="s">
        <v>1</v>
      </c>
      <c r="D1" s="932"/>
      <c r="E1" s="196"/>
      <c r="F1" s="944" t="s">
        <v>369</v>
      </c>
      <c r="G1" s="945"/>
      <c r="H1" s="945"/>
      <c r="I1" s="945"/>
      <c r="J1" s="945"/>
      <c r="K1" s="945"/>
      <c r="L1" s="945"/>
      <c r="M1" s="945"/>
      <c r="N1" s="945"/>
      <c r="O1" s="945"/>
      <c r="P1" s="945"/>
      <c r="Q1" s="945"/>
      <c r="R1" s="945"/>
      <c r="S1" s="945"/>
      <c r="T1" s="945"/>
      <c r="U1" s="945"/>
      <c r="V1" s="945"/>
      <c r="W1" s="945"/>
      <c r="X1" s="945"/>
      <c r="Y1" s="945"/>
      <c r="Z1" s="945"/>
      <c r="AA1" s="945"/>
      <c r="AB1" s="945"/>
      <c r="AC1" s="946"/>
      <c r="AD1" s="974" t="s">
        <v>395</v>
      </c>
      <c r="AE1" s="976"/>
      <c r="AF1" s="976"/>
      <c r="AG1" s="976"/>
      <c r="AH1" s="976"/>
      <c r="AI1" s="976"/>
      <c r="AJ1" s="976"/>
      <c r="AK1" s="977"/>
      <c r="AL1" s="277"/>
      <c r="AM1" s="277"/>
      <c r="AN1" s="277"/>
      <c r="AO1" s="974" t="s">
        <v>409</v>
      </c>
      <c r="AP1" s="975"/>
      <c r="AQ1" s="976"/>
      <c r="AR1" s="976"/>
      <c r="AS1" s="976"/>
      <c r="AT1" s="976"/>
      <c r="AU1" s="977"/>
      <c r="AV1" s="968" t="s">
        <v>401</v>
      </c>
      <c r="AW1" s="969"/>
    </row>
    <row r="2" spans="1:49" s="6" customFormat="1" ht="27.75" customHeight="1" thickBot="1">
      <c r="A2" s="212"/>
      <c r="B2" s="213"/>
      <c r="C2" s="214"/>
      <c r="D2" s="214"/>
      <c r="E2" s="219"/>
      <c r="F2" s="237"/>
      <c r="G2" s="236"/>
      <c r="H2" s="236"/>
      <c r="I2" s="987" t="s">
        <v>451</v>
      </c>
      <c r="J2" s="988"/>
      <c r="K2" s="988"/>
      <c r="L2" s="988"/>
      <c r="M2" s="988"/>
      <c r="N2" s="989"/>
      <c r="O2" s="990" t="s">
        <v>376</v>
      </c>
      <c r="P2" s="990"/>
      <c r="Q2" s="990"/>
      <c r="R2" s="990"/>
      <c r="S2" s="990"/>
      <c r="T2" s="990"/>
      <c r="U2" s="990"/>
      <c r="V2" s="990"/>
      <c r="W2" s="990"/>
      <c r="X2" s="990"/>
      <c r="Y2" s="991"/>
      <c r="Z2" s="987" t="s">
        <v>382</v>
      </c>
      <c r="AA2" s="988"/>
      <c r="AB2" s="988"/>
      <c r="AC2" s="989"/>
      <c r="AD2" s="982" t="s">
        <v>390</v>
      </c>
      <c r="AE2" s="983"/>
      <c r="AF2" s="983"/>
      <c r="AG2" s="984"/>
      <c r="AH2" s="985" t="s">
        <v>391</v>
      </c>
      <c r="AI2" s="986"/>
      <c r="AJ2" s="982" t="s">
        <v>392</v>
      </c>
      <c r="AK2" s="984"/>
      <c r="AL2" s="277"/>
      <c r="AM2" s="277"/>
      <c r="AN2" s="277"/>
      <c r="AO2" s="978" t="s">
        <v>452</v>
      </c>
      <c r="AP2" s="980" t="s">
        <v>998</v>
      </c>
      <c r="AQ2" s="976" t="s">
        <v>405</v>
      </c>
      <c r="AR2" s="976"/>
      <c r="AS2" s="977"/>
      <c r="AT2" s="972" t="s">
        <v>403</v>
      </c>
      <c r="AU2" s="973"/>
      <c r="AV2" s="970"/>
      <c r="AW2" s="971"/>
    </row>
    <row r="3" spans="1:50" ht="108" customHeight="1" thickBot="1">
      <c r="A3" s="7" t="s">
        <v>0</v>
      </c>
      <c r="B3" s="8" t="s">
        <v>8</v>
      </c>
      <c r="C3" s="8" t="s">
        <v>9</v>
      </c>
      <c r="D3" s="8" t="s">
        <v>10</v>
      </c>
      <c r="E3" s="9" t="s">
        <v>11</v>
      </c>
      <c r="F3" s="340" t="s">
        <v>384</v>
      </c>
      <c r="G3" s="341" t="s">
        <v>399</v>
      </c>
      <c r="H3" s="342" t="s">
        <v>410</v>
      </c>
      <c r="I3" s="339" t="s">
        <v>453</v>
      </c>
      <c r="J3" s="11" t="s">
        <v>454</v>
      </c>
      <c r="K3" s="11" t="s">
        <v>455</v>
      </c>
      <c r="L3" s="11" t="s">
        <v>456</v>
      </c>
      <c r="M3" s="11" t="s">
        <v>457</v>
      </c>
      <c r="N3" s="12" t="s">
        <v>21</v>
      </c>
      <c r="O3" s="221" t="s">
        <v>487</v>
      </c>
      <c r="P3" s="221" t="s">
        <v>370</v>
      </c>
      <c r="Q3" s="221" t="s">
        <v>375</v>
      </c>
      <c r="R3" s="221" t="s">
        <v>371</v>
      </c>
      <c r="S3" s="221" t="s">
        <v>373</v>
      </c>
      <c r="T3" s="221" t="s">
        <v>372</v>
      </c>
      <c r="U3" s="221" t="s">
        <v>488</v>
      </c>
      <c r="V3" s="221" t="s">
        <v>489</v>
      </c>
      <c r="W3" s="221" t="s">
        <v>374</v>
      </c>
      <c r="X3" s="221" t="s">
        <v>490</v>
      </c>
      <c r="Y3" s="221" t="s">
        <v>491</v>
      </c>
      <c r="Z3" s="221" t="s">
        <v>379</v>
      </c>
      <c r="AA3" s="221" t="s">
        <v>380</v>
      </c>
      <c r="AB3" s="338" t="s">
        <v>381</v>
      </c>
      <c r="AC3" s="221" t="s">
        <v>398</v>
      </c>
      <c r="AD3" s="200" t="s">
        <v>386</v>
      </c>
      <c r="AE3" s="200" t="s">
        <v>387</v>
      </c>
      <c r="AF3" s="200" t="s">
        <v>388</v>
      </c>
      <c r="AG3" s="200" t="s">
        <v>389</v>
      </c>
      <c r="AH3" s="200" t="s">
        <v>393</v>
      </c>
      <c r="AI3" s="200" t="s">
        <v>394</v>
      </c>
      <c r="AJ3" s="200" t="s">
        <v>393</v>
      </c>
      <c r="AK3" s="200" t="s">
        <v>394</v>
      </c>
      <c r="AL3" s="40" t="s">
        <v>385</v>
      </c>
      <c r="AM3" s="40" t="s">
        <v>367</v>
      </c>
      <c r="AN3" s="59" t="s">
        <v>366</v>
      </c>
      <c r="AO3" s="979"/>
      <c r="AP3" s="981"/>
      <c r="AQ3" s="754" t="s">
        <v>407</v>
      </c>
      <c r="AR3" s="205" t="s">
        <v>357</v>
      </c>
      <c r="AS3" s="205" t="s">
        <v>394</v>
      </c>
      <c r="AT3" s="205" t="s">
        <v>404</v>
      </c>
      <c r="AU3" s="205" t="s">
        <v>393</v>
      </c>
      <c r="AV3" s="7" t="s">
        <v>400</v>
      </c>
      <c r="AW3" s="10" t="s">
        <v>402</v>
      </c>
      <c r="AX3" s="278"/>
    </row>
    <row r="4" spans="1:50" s="29" customFormat="1" ht="27.75" customHeight="1" thickBot="1">
      <c r="A4" s="26">
        <v>1</v>
      </c>
      <c r="B4" s="27">
        <f aca="true" t="shared" si="0" ref="B4:I4">A4+1</f>
        <v>2</v>
      </c>
      <c r="C4" s="27">
        <f t="shared" si="0"/>
        <v>3</v>
      </c>
      <c r="D4" s="27">
        <f t="shared" si="0"/>
        <v>4</v>
      </c>
      <c r="E4" s="27">
        <f t="shared" si="0"/>
        <v>5</v>
      </c>
      <c r="F4" s="27">
        <f t="shared" si="0"/>
        <v>6</v>
      </c>
      <c r="G4" s="27">
        <f t="shared" si="0"/>
        <v>7</v>
      </c>
      <c r="H4" s="27">
        <f t="shared" si="0"/>
        <v>8</v>
      </c>
      <c r="I4" s="27">
        <f t="shared" si="0"/>
        <v>9</v>
      </c>
      <c r="J4" s="27">
        <f aca="true" t="shared" si="1" ref="J4:AW4">I4+1</f>
        <v>10</v>
      </c>
      <c r="K4" s="27">
        <f t="shared" si="1"/>
        <v>11</v>
      </c>
      <c r="L4" s="27">
        <f t="shared" si="1"/>
        <v>12</v>
      </c>
      <c r="M4" s="27">
        <f t="shared" si="1"/>
        <v>13</v>
      </c>
      <c r="N4" s="27">
        <f t="shared" si="1"/>
        <v>14</v>
      </c>
      <c r="O4" s="27">
        <f t="shared" si="1"/>
        <v>15</v>
      </c>
      <c r="P4" s="27">
        <f t="shared" si="1"/>
        <v>16</v>
      </c>
      <c r="Q4" s="27">
        <f t="shared" si="1"/>
        <v>17</v>
      </c>
      <c r="R4" s="27">
        <f t="shared" si="1"/>
        <v>18</v>
      </c>
      <c r="S4" s="27">
        <f t="shared" si="1"/>
        <v>19</v>
      </c>
      <c r="T4" s="27">
        <f t="shared" si="1"/>
        <v>20</v>
      </c>
      <c r="U4" s="27">
        <f t="shared" si="1"/>
        <v>21</v>
      </c>
      <c r="V4" s="27">
        <f t="shared" si="1"/>
        <v>22</v>
      </c>
      <c r="W4" s="27">
        <f t="shared" si="1"/>
        <v>23</v>
      </c>
      <c r="X4" s="27">
        <f t="shared" si="1"/>
        <v>24</v>
      </c>
      <c r="Y4" s="27">
        <f t="shared" si="1"/>
        <v>25</v>
      </c>
      <c r="Z4" s="27">
        <f t="shared" si="1"/>
        <v>26</v>
      </c>
      <c r="AA4" s="27">
        <f t="shared" si="1"/>
        <v>27</v>
      </c>
      <c r="AB4" s="27">
        <f t="shared" si="1"/>
        <v>28</v>
      </c>
      <c r="AC4" s="27">
        <f t="shared" si="1"/>
        <v>29</v>
      </c>
      <c r="AD4" s="27">
        <f t="shared" si="1"/>
        <v>30</v>
      </c>
      <c r="AE4" s="27">
        <f t="shared" si="1"/>
        <v>31</v>
      </c>
      <c r="AF4" s="27">
        <f t="shared" si="1"/>
        <v>32</v>
      </c>
      <c r="AG4" s="27">
        <f t="shared" si="1"/>
        <v>33</v>
      </c>
      <c r="AH4" s="27">
        <f t="shared" si="1"/>
        <v>34</v>
      </c>
      <c r="AI4" s="27">
        <f t="shared" si="1"/>
        <v>35</v>
      </c>
      <c r="AJ4" s="27">
        <f t="shared" si="1"/>
        <v>36</v>
      </c>
      <c r="AK4" s="27">
        <f t="shared" si="1"/>
        <v>37</v>
      </c>
      <c r="AL4" s="27">
        <f t="shared" si="1"/>
        <v>38</v>
      </c>
      <c r="AM4" s="27">
        <f t="shared" si="1"/>
        <v>39</v>
      </c>
      <c r="AN4" s="27">
        <f t="shared" si="1"/>
        <v>40</v>
      </c>
      <c r="AO4" s="28">
        <f t="shared" si="1"/>
        <v>41</v>
      </c>
      <c r="AP4" s="28">
        <f>AO4+1</f>
        <v>42</v>
      </c>
      <c r="AQ4" s="28">
        <f>AP4+1</f>
        <v>43</v>
      </c>
      <c r="AR4" s="27">
        <f t="shared" si="1"/>
        <v>44</v>
      </c>
      <c r="AS4" s="27">
        <f t="shared" si="1"/>
        <v>45</v>
      </c>
      <c r="AT4" s="27">
        <f t="shared" si="1"/>
        <v>46</v>
      </c>
      <c r="AU4" s="27">
        <f t="shared" si="1"/>
        <v>47</v>
      </c>
      <c r="AV4" s="27">
        <f t="shared" si="1"/>
        <v>48</v>
      </c>
      <c r="AW4" s="27">
        <f t="shared" si="1"/>
        <v>49</v>
      </c>
      <c r="AX4" s="279"/>
    </row>
    <row r="5" spans="1:50" s="52" customFormat="1" ht="27.75" customHeight="1">
      <c r="A5" s="129">
        <v>1</v>
      </c>
      <c r="B5" s="136" t="s">
        <v>52</v>
      </c>
      <c r="C5" s="30" t="s">
        <v>1014</v>
      </c>
      <c r="D5" s="137">
        <v>1</v>
      </c>
      <c r="E5" s="138" t="str">
        <f aca="true" t="shared" si="2" ref="E5:E37">CONCATENATE(C5," д.",D5)</f>
        <v>40-летия Победы д.1</v>
      </c>
      <c r="F5" s="227" t="s">
        <v>377</v>
      </c>
      <c r="G5" s="335" t="s">
        <v>508</v>
      </c>
      <c r="H5" s="227" t="s">
        <v>480</v>
      </c>
      <c r="I5" s="140">
        <v>395</v>
      </c>
      <c r="J5" s="140">
        <f>I5</f>
        <v>395</v>
      </c>
      <c r="K5" s="149">
        <v>0</v>
      </c>
      <c r="L5" s="149">
        <v>0</v>
      </c>
      <c r="M5" s="149">
        <v>0</v>
      </c>
      <c r="N5" s="191">
        <v>2018</v>
      </c>
      <c r="O5" s="55" t="s">
        <v>56</v>
      </c>
      <c r="P5" s="153"/>
      <c r="Q5" s="153" t="s">
        <v>56</v>
      </c>
      <c r="R5" s="153"/>
      <c r="S5" s="153"/>
      <c r="T5" s="153" t="s">
        <v>56</v>
      </c>
      <c r="U5" s="153" t="s">
        <v>397</v>
      </c>
      <c r="V5" s="153" t="s">
        <v>475</v>
      </c>
      <c r="W5" s="153" t="s">
        <v>56</v>
      </c>
      <c r="X5" s="55" t="s">
        <v>56</v>
      </c>
      <c r="Y5" s="153" t="s">
        <v>56</v>
      </c>
      <c r="Z5" s="153" t="s">
        <v>56</v>
      </c>
      <c r="AA5" s="153"/>
      <c r="AB5" s="153" t="s">
        <v>476</v>
      </c>
      <c r="AC5" s="153"/>
      <c r="AD5" s="32" t="s">
        <v>478</v>
      </c>
      <c r="AE5" s="32"/>
      <c r="AF5" s="32"/>
      <c r="AG5" s="32"/>
      <c r="AH5" s="32">
        <v>56</v>
      </c>
      <c r="AI5" s="32" t="s">
        <v>396</v>
      </c>
      <c r="AJ5" s="32">
        <f>AH5/2</f>
        <v>28</v>
      </c>
      <c r="AK5" s="32" t="s">
        <v>396</v>
      </c>
      <c r="AL5" s="55" t="s">
        <v>483</v>
      </c>
      <c r="AM5" s="32" t="s">
        <v>368</v>
      </c>
      <c r="AN5" s="32" t="s">
        <v>485</v>
      </c>
      <c r="AO5" s="516">
        <v>686</v>
      </c>
      <c r="AP5" s="599" t="s">
        <v>486</v>
      </c>
      <c r="AQ5" s="55" t="s">
        <v>408</v>
      </c>
      <c r="AR5" s="32" t="s">
        <v>362</v>
      </c>
      <c r="AS5" s="32" t="s">
        <v>364</v>
      </c>
      <c r="AT5" s="55" t="s">
        <v>406</v>
      </c>
      <c r="AU5" s="227">
        <v>2</v>
      </c>
      <c r="AV5" s="227">
        <v>2</v>
      </c>
      <c r="AW5" s="32"/>
      <c r="AX5" s="39"/>
    </row>
    <row r="6" spans="1:50" s="52" customFormat="1" ht="27.75" customHeight="1">
      <c r="A6" s="129">
        <f aca="true" t="shared" si="3" ref="A6:A18">1+A5</f>
        <v>2</v>
      </c>
      <c r="B6" s="136" t="s">
        <v>52</v>
      </c>
      <c r="C6" s="30" t="s">
        <v>1014</v>
      </c>
      <c r="D6" s="137">
        <v>12</v>
      </c>
      <c r="E6" s="41" t="str">
        <f t="shared" si="2"/>
        <v>40-летия Победы д.12</v>
      </c>
      <c r="F6" s="227" t="s">
        <v>378</v>
      </c>
      <c r="G6" s="335" t="str">
        <f>F6</f>
        <v>плоская</v>
      </c>
      <c r="H6" s="227" t="s">
        <v>482</v>
      </c>
      <c r="I6" s="153">
        <v>622.4</v>
      </c>
      <c r="J6" s="140">
        <v>0</v>
      </c>
      <c r="K6" s="109">
        <v>0</v>
      </c>
      <c r="L6" s="109">
        <v>0</v>
      </c>
      <c r="M6" s="109">
        <f>I6</f>
        <v>622.4</v>
      </c>
      <c r="N6" s="192" t="s">
        <v>56</v>
      </c>
      <c r="O6" s="55" t="s">
        <v>56</v>
      </c>
      <c r="P6" s="55" t="s">
        <v>56</v>
      </c>
      <c r="Q6" s="55" t="s">
        <v>56</v>
      </c>
      <c r="R6" s="55" t="s">
        <v>56</v>
      </c>
      <c r="S6" s="55" t="s">
        <v>56</v>
      </c>
      <c r="T6" s="55" t="s">
        <v>56</v>
      </c>
      <c r="U6" s="55" t="s">
        <v>56</v>
      </c>
      <c r="V6" s="55" t="s">
        <v>56</v>
      </c>
      <c r="W6" s="55" t="s">
        <v>56</v>
      </c>
      <c r="X6" s="55" t="s">
        <v>56</v>
      </c>
      <c r="Y6" s="109" t="s">
        <v>397</v>
      </c>
      <c r="Z6" s="109" t="s">
        <v>383</v>
      </c>
      <c r="AA6" s="109"/>
      <c r="AB6" s="109" t="s">
        <v>507</v>
      </c>
      <c r="AC6" s="109">
        <v>0.22</v>
      </c>
      <c r="AD6" s="55" t="s">
        <v>411</v>
      </c>
      <c r="AE6" s="32"/>
      <c r="AF6" s="55" t="s">
        <v>56</v>
      </c>
      <c r="AG6" s="55" t="s">
        <v>56</v>
      </c>
      <c r="AH6" s="55" t="s">
        <v>56</v>
      </c>
      <c r="AI6" s="55" t="s">
        <v>56</v>
      </c>
      <c r="AJ6" s="32" t="s">
        <v>56</v>
      </c>
      <c r="AK6" s="55" t="s">
        <v>56</v>
      </c>
      <c r="AL6" s="55" t="s">
        <v>483</v>
      </c>
      <c r="AM6" s="32" t="s">
        <v>368</v>
      </c>
      <c r="AN6" s="32" t="s">
        <v>485</v>
      </c>
      <c r="AO6" s="516">
        <v>479.6</v>
      </c>
      <c r="AP6" s="610" t="s">
        <v>486</v>
      </c>
      <c r="AQ6" s="55" t="s">
        <v>408</v>
      </c>
      <c r="AR6" s="32" t="s">
        <v>362</v>
      </c>
      <c r="AS6" s="32" t="s">
        <v>364</v>
      </c>
      <c r="AT6" s="55" t="s">
        <v>406</v>
      </c>
      <c r="AU6" s="227">
        <v>1</v>
      </c>
      <c r="AV6" s="227">
        <v>2</v>
      </c>
      <c r="AW6" s="32"/>
      <c r="AX6" s="39"/>
    </row>
    <row r="7" spans="1:50" s="52" customFormat="1" ht="27.75" customHeight="1">
      <c r="A7" s="129">
        <f t="shared" si="3"/>
        <v>3</v>
      </c>
      <c r="B7" s="130" t="s">
        <v>52</v>
      </c>
      <c r="C7" s="30" t="s">
        <v>1014</v>
      </c>
      <c r="D7" s="55">
        <v>13</v>
      </c>
      <c r="E7" s="41" t="str">
        <f t="shared" si="2"/>
        <v>40-летия Победы д.13</v>
      </c>
      <c r="F7" s="227" t="s">
        <v>377</v>
      </c>
      <c r="G7" s="335" t="s">
        <v>508</v>
      </c>
      <c r="H7" s="227" t="s">
        <v>480</v>
      </c>
      <c r="I7" s="150">
        <v>1194.1</v>
      </c>
      <c r="J7" s="140">
        <f>I7</f>
        <v>1194.1</v>
      </c>
      <c r="K7" s="151">
        <v>0</v>
      </c>
      <c r="L7" s="151">
        <v>0</v>
      </c>
      <c r="M7" s="151">
        <v>0</v>
      </c>
      <c r="N7" s="625" t="s">
        <v>56</v>
      </c>
      <c r="O7" s="55" t="s">
        <v>56</v>
      </c>
      <c r="P7" s="109"/>
      <c r="Q7" s="153" t="s">
        <v>56</v>
      </c>
      <c r="R7" s="109"/>
      <c r="S7" s="109"/>
      <c r="T7" s="153" t="s">
        <v>56</v>
      </c>
      <c r="U7" s="153" t="s">
        <v>397</v>
      </c>
      <c r="V7" s="153" t="s">
        <v>475</v>
      </c>
      <c r="W7" s="153" t="s">
        <v>56</v>
      </c>
      <c r="X7" s="55" t="s">
        <v>56</v>
      </c>
      <c r="Y7" s="153" t="s">
        <v>56</v>
      </c>
      <c r="Z7" s="153" t="s">
        <v>56</v>
      </c>
      <c r="AA7" s="109"/>
      <c r="AB7" s="153" t="s">
        <v>476</v>
      </c>
      <c r="AC7" s="109"/>
      <c r="AD7" s="32" t="s">
        <v>478</v>
      </c>
      <c r="AE7" s="32"/>
      <c r="AF7" s="32"/>
      <c r="AG7" s="32"/>
      <c r="AH7" s="32">
        <v>72</v>
      </c>
      <c r="AI7" s="32" t="s">
        <v>396</v>
      </c>
      <c r="AJ7" s="32">
        <f>AH7/2</f>
        <v>36</v>
      </c>
      <c r="AK7" s="32" t="s">
        <v>396</v>
      </c>
      <c r="AL7" s="55" t="s">
        <v>483</v>
      </c>
      <c r="AM7" s="32" t="s">
        <v>368</v>
      </c>
      <c r="AN7" s="32" t="s">
        <v>485</v>
      </c>
      <c r="AO7" s="516">
        <v>918.6</v>
      </c>
      <c r="AP7" s="599" t="s">
        <v>486</v>
      </c>
      <c r="AQ7" s="55" t="s">
        <v>408</v>
      </c>
      <c r="AR7" s="32" t="s">
        <v>362</v>
      </c>
      <c r="AS7" s="32" t="s">
        <v>364</v>
      </c>
      <c r="AT7" s="55" t="s">
        <v>406</v>
      </c>
      <c r="AU7" s="227">
        <v>2</v>
      </c>
      <c r="AV7" s="227">
        <v>2</v>
      </c>
      <c r="AW7" s="32"/>
      <c r="AX7" s="39"/>
    </row>
    <row r="8" spans="1:50" s="52" customFormat="1" ht="27.75" customHeight="1">
      <c r="A8" s="129">
        <f t="shared" si="3"/>
        <v>4</v>
      </c>
      <c r="B8" s="130" t="s">
        <v>52</v>
      </c>
      <c r="C8" s="30" t="s">
        <v>1014</v>
      </c>
      <c r="D8" s="55">
        <v>14</v>
      </c>
      <c r="E8" s="41" t="str">
        <f t="shared" si="2"/>
        <v>40-летия Победы д.14</v>
      </c>
      <c r="F8" s="227" t="s">
        <v>378</v>
      </c>
      <c r="G8" s="335" t="str">
        <f>F8</f>
        <v>плоская</v>
      </c>
      <c r="H8" s="227" t="s">
        <v>482</v>
      </c>
      <c r="I8" s="103">
        <v>624.3</v>
      </c>
      <c r="J8" s="140">
        <v>0</v>
      </c>
      <c r="K8" s="104">
        <v>0</v>
      </c>
      <c r="L8" s="104">
        <v>0</v>
      </c>
      <c r="M8" s="104">
        <f>I8</f>
        <v>624.3</v>
      </c>
      <c r="N8" s="191" t="s">
        <v>56</v>
      </c>
      <c r="O8" s="55" t="s">
        <v>56</v>
      </c>
      <c r="P8" s="55" t="s">
        <v>56</v>
      </c>
      <c r="Q8" s="55" t="s">
        <v>56</v>
      </c>
      <c r="R8" s="55" t="s">
        <v>56</v>
      </c>
      <c r="S8" s="55" t="s">
        <v>56</v>
      </c>
      <c r="T8" s="55" t="s">
        <v>56</v>
      </c>
      <c r="U8" s="55" t="s">
        <v>56</v>
      </c>
      <c r="V8" s="55" t="s">
        <v>56</v>
      </c>
      <c r="W8" s="55" t="s">
        <v>56</v>
      </c>
      <c r="X8" s="55" t="s">
        <v>56</v>
      </c>
      <c r="Y8" s="109" t="s">
        <v>397</v>
      </c>
      <c r="Z8" s="109" t="s">
        <v>383</v>
      </c>
      <c r="AA8" s="109"/>
      <c r="AB8" s="109" t="s">
        <v>507</v>
      </c>
      <c r="AC8" s="109">
        <v>0.22</v>
      </c>
      <c r="AD8" s="55" t="s">
        <v>411</v>
      </c>
      <c r="AE8" s="32"/>
      <c r="AF8" s="55" t="s">
        <v>56</v>
      </c>
      <c r="AG8" s="55" t="s">
        <v>56</v>
      </c>
      <c r="AH8" s="55" t="s">
        <v>56</v>
      </c>
      <c r="AI8" s="55" t="s">
        <v>56</v>
      </c>
      <c r="AJ8" s="32" t="s">
        <v>56</v>
      </c>
      <c r="AK8" s="55" t="s">
        <v>56</v>
      </c>
      <c r="AL8" s="55" t="s">
        <v>483</v>
      </c>
      <c r="AM8" s="32" t="s">
        <v>368</v>
      </c>
      <c r="AN8" s="32" t="s">
        <v>485</v>
      </c>
      <c r="AO8" s="516">
        <v>479.6</v>
      </c>
      <c r="AP8" s="610" t="s">
        <v>486</v>
      </c>
      <c r="AQ8" s="55" t="s">
        <v>408</v>
      </c>
      <c r="AR8" s="32" t="s">
        <v>362</v>
      </c>
      <c r="AS8" s="32" t="s">
        <v>364</v>
      </c>
      <c r="AT8" s="55" t="s">
        <v>406</v>
      </c>
      <c r="AU8" s="227">
        <v>1</v>
      </c>
      <c r="AV8" s="227">
        <v>1</v>
      </c>
      <c r="AW8" s="32"/>
      <c r="AX8" s="39"/>
    </row>
    <row r="9" spans="1:50" s="52" customFormat="1" ht="27.75" customHeight="1">
      <c r="A9" s="129">
        <f t="shared" si="3"/>
        <v>5</v>
      </c>
      <c r="B9" s="130" t="s">
        <v>52</v>
      </c>
      <c r="C9" s="30" t="s">
        <v>1014</v>
      </c>
      <c r="D9" s="55">
        <v>21</v>
      </c>
      <c r="E9" s="41" t="str">
        <f t="shared" si="2"/>
        <v>40-летия Победы д.21</v>
      </c>
      <c r="F9" s="227" t="s">
        <v>377</v>
      </c>
      <c r="G9" s="335" t="s">
        <v>508</v>
      </c>
      <c r="H9" s="227" t="s">
        <v>480</v>
      </c>
      <c r="I9" s="103">
        <v>919.5</v>
      </c>
      <c r="J9" s="135">
        <f>I9</f>
        <v>919.5</v>
      </c>
      <c r="K9" s="104">
        <v>0</v>
      </c>
      <c r="L9" s="104">
        <v>0</v>
      </c>
      <c r="M9" s="104">
        <v>0</v>
      </c>
      <c r="N9" s="191" t="s">
        <v>56</v>
      </c>
      <c r="O9" s="55" t="s">
        <v>56</v>
      </c>
      <c r="P9" s="109"/>
      <c r="Q9" s="153" t="s">
        <v>56</v>
      </c>
      <c r="R9" s="109"/>
      <c r="S9" s="109"/>
      <c r="T9" s="153" t="s">
        <v>56</v>
      </c>
      <c r="U9" s="153" t="s">
        <v>397</v>
      </c>
      <c r="V9" s="153" t="s">
        <v>475</v>
      </c>
      <c r="W9" s="153" t="s">
        <v>56</v>
      </c>
      <c r="X9" s="55" t="s">
        <v>56</v>
      </c>
      <c r="Y9" s="153" t="s">
        <v>56</v>
      </c>
      <c r="Z9" s="153" t="s">
        <v>56</v>
      </c>
      <c r="AA9" s="109"/>
      <c r="AB9" s="153" t="s">
        <v>476</v>
      </c>
      <c r="AC9" s="109"/>
      <c r="AD9" s="32" t="s">
        <v>478</v>
      </c>
      <c r="AE9" s="32"/>
      <c r="AF9" s="32"/>
      <c r="AG9" s="32"/>
      <c r="AH9" s="32">
        <v>72</v>
      </c>
      <c r="AI9" s="32" t="s">
        <v>396</v>
      </c>
      <c r="AJ9" s="32">
        <f>AH9/2</f>
        <v>36</v>
      </c>
      <c r="AK9" s="32" t="s">
        <v>396</v>
      </c>
      <c r="AL9" s="55" t="s">
        <v>483</v>
      </c>
      <c r="AM9" s="32" t="s">
        <v>368</v>
      </c>
      <c r="AN9" s="32" t="s">
        <v>485</v>
      </c>
      <c r="AO9" s="516">
        <v>919.5</v>
      </c>
      <c r="AP9" s="599" t="s">
        <v>486</v>
      </c>
      <c r="AQ9" s="55" t="s">
        <v>408</v>
      </c>
      <c r="AR9" s="32" t="s">
        <v>362</v>
      </c>
      <c r="AS9" s="32" t="s">
        <v>364</v>
      </c>
      <c r="AT9" s="55" t="s">
        <v>406</v>
      </c>
      <c r="AU9" s="227">
        <v>2</v>
      </c>
      <c r="AV9" s="227">
        <v>4</v>
      </c>
      <c r="AW9" s="32"/>
      <c r="AX9" s="39"/>
    </row>
    <row r="10" spans="1:50" s="52" customFormat="1" ht="27.75" customHeight="1">
      <c r="A10" s="129">
        <f>1+A9</f>
        <v>6</v>
      </c>
      <c r="B10" s="874" t="s">
        <v>52</v>
      </c>
      <c r="C10" s="864" t="s">
        <v>1014</v>
      </c>
      <c r="D10" s="865">
        <v>3</v>
      </c>
      <c r="E10" s="866" t="str">
        <f t="shared" si="2"/>
        <v>40-летия Победы д.3</v>
      </c>
      <c r="F10" s="227" t="s">
        <v>377</v>
      </c>
      <c r="G10" s="335" t="s">
        <v>508</v>
      </c>
      <c r="H10" s="227" t="s">
        <v>481</v>
      </c>
      <c r="I10" s="879">
        <v>570.4</v>
      </c>
      <c r="J10" s="882">
        <f>I10</f>
        <v>570.4</v>
      </c>
      <c r="K10" s="883">
        <v>0</v>
      </c>
      <c r="L10" s="883">
        <v>0</v>
      </c>
      <c r="M10" s="883">
        <v>0</v>
      </c>
      <c r="N10" s="884">
        <v>2005</v>
      </c>
      <c r="O10" s="868" t="s">
        <v>397</v>
      </c>
      <c r="P10" s="109"/>
      <c r="Q10" s="153"/>
      <c r="R10" s="109"/>
      <c r="S10" s="109"/>
      <c r="T10" s="153"/>
      <c r="U10" s="868" t="s">
        <v>397</v>
      </c>
      <c r="V10" s="868" t="s">
        <v>475</v>
      </c>
      <c r="W10" s="153"/>
      <c r="X10" s="885" t="s">
        <v>397</v>
      </c>
      <c r="Y10" s="153"/>
      <c r="Z10" s="153"/>
      <c r="AA10" s="109"/>
      <c r="AB10" s="868" t="s">
        <v>476</v>
      </c>
      <c r="AC10" s="109"/>
      <c r="AD10" s="824" t="s">
        <v>478</v>
      </c>
      <c r="AE10" s="32"/>
      <c r="AF10" s="32"/>
      <c r="AG10" s="32"/>
      <c r="AH10" s="824">
        <v>36</v>
      </c>
      <c r="AI10" s="824" t="s">
        <v>396</v>
      </c>
      <c r="AJ10" s="824">
        <f>AH10/2</f>
        <v>18</v>
      </c>
      <c r="AK10" s="824" t="s">
        <v>396</v>
      </c>
      <c r="AL10" s="865" t="s">
        <v>483</v>
      </c>
      <c r="AM10" s="824" t="s">
        <v>368</v>
      </c>
      <c r="AN10" s="824" t="s">
        <v>485</v>
      </c>
      <c r="AO10" s="886">
        <v>438.8</v>
      </c>
      <c r="AP10" s="851" t="s">
        <v>486</v>
      </c>
      <c r="AQ10" s="865" t="s">
        <v>408</v>
      </c>
      <c r="AR10" s="824" t="s">
        <v>362</v>
      </c>
      <c r="AS10" s="824" t="s">
        <v>364</v>
      </c>
      <c r="AT10" s="865" t="s">
        <v>406</v>
      </c>
      <c r="AU10" s="227">
        <v>2</v>
      </c>
      <c r="AV10" s="227">
        <v>2</v>
      </c>
      <c r="AW10" s="32"/>
      <c r="AX10" s="39"/>
    </row>
    <row r="11" spans="1:50" s="52" customFormat="1" ht="27.75" customHeight="1">
      <c r="A11" s="129">
        <f>1+A10</f>
        <v>7</v>
      </c>
      <c r="B11" s="130" t="s">
        <v>52</v>
      </c>
      <c r="C11" s="30" t="s">
        <v>1014</v>
      </c>
      <c r="D11" s="55">
        <v>5</v>
      </c>
      <c r="E11" s="41" t="str">
        <f t="shared" si="2"/>
        <v>40-летия Победы д.5</v>
      </c>
      <c r="F11" s="227" t="s">
        <v>377</v>
      </c>
      <c r="G11" s="335" t="s">
        <v>508</v>
      </c>
      <c r="H11" s="227" t="s">
        <v>480</v>
      </c>
      <c r="I11" s="103">
        <v>571</v>
      </c>
      <c r="J11" s="135">
        <f>I11</f>
        <v>571</v>
      </c>
      <c r="K11" s="104">
        <v>0</v>
      </c>
      <c r="L11" s="104">
        <v>0</v>
      </c>
      <c r="M11" s="104">
        <v>0</v>
      </c>
      <c r="N11" s="139">
        <v>2011</v>
      </c>
      <c r="O11" s="55" t="s">
        <v>56</v>
      </c>
      <c r="P11" s="109"/>
      <c r="Q11" s="153" t="s">
        <v>56</v>
      </c>
      <c r="R11" s="109"/>
      <c r="S11" s="109"/>
      <c r="T11" s="153" t="s">
        <v>56</v>
      </c>
      <c r="U11" s="153" t="s">
        <v>397</v>
      </c>
      <c r="V11" s="153" t="s">
        <v>475</v>
      </c>
      <c r="W11" s="153" t="s">
        <v>56</v>
      </c>
      <c r="X11" s="55" t="s">
        <v>56</v>
      </c>
      <c r="Y11" s="153" t="s">
        <v>56</v>
      </c>
      <c r="Z11" s="153" t="s">
        <v>56</v>
      </c>
      <c r="AA11" s="109"/>
      <c r="AB11" s="153" t="s">
        <v>476</v>
      </c>
      <c r="AC11" s="109"/>
      <c r="AD11" s="32" t="s">
        <v>478</v>
      </c>
      <c r="AE11" s="32"/>
      <c r="AF11" s="32"/>
      <c r="AG11" s="32"/>
      <c r="AH11" s="32">
        <v>36</v>
      </c>
      <c r="AI11" s="32" t="s">
        <v>396</v>
      </c>
      <c r="AJ11" s="32">
        <f>AH11/2</f>
        <v>18</v>
      </c>
      <c r="AK11" s="32" t="s">
        <v>396</v>
      </c>
      <c r="AL11" s="55" t="s">
        <v>483</v>
      </c>
      <c r="AM11" s="32" t="s">
        <v>368</v>
      </c>
      <c r="AN11" s="32" t="s">
        <v>485</v>
      </c>
      <c r="AO11" s="516">
        <v>438.9</v>
      </c>
      <c r="AP11" s="599" t="s">
        <v>486</v>
      </c>
      <c r="AQ11" s="55" t="s">
        <v>408</v>
      </c>
      <c r="AR11" s="32" t="s">
        <v>362</v>
      </c>
      <c r="AS11" s="32" t="s">
        <v>364</v>
      </c>
      <c r="AT11" s="55" t="s">
        <v>406</v>
      </c>
      <c r="AU11" s="227">
        <v>2</v>
      </c>
      <c r="AV11" s="227">
        <v>2</v>
      </c>
      <c r="AW11" s="32"/>
      <c r="AX11" s="39"/>
    </row>
    <row r="12" spans="1:50" s="52" customFormat="1" ht="27.75" customHeight="1">
      <c r="A12" s="129">
        <f t="shared" si="3"/>
        <v>8</v>
      </c>
      <c r="B12" s="130" t="s">
        <v>52</v>
      </c>
      <c r="C12" s="30" t="s">
        <v>1014</v>
      </c>
      <c r="D12" s="55">
        <v>7</v>
      </c>
      <c r="E12" s="41" t="str">
        <f t="shared" si="2"/>
        <v>40-летия Победы д.7</v>
      </c>
      <c r="F12" s="227" t="s">
        <v>377</v>
      </c>
      <c r="G12" s="335" t="s">
        <v>508</v>
      </c>
      <c r="H12" s="227" t="s">
        <v>481</v>
      </c>
      <c r="I12" s="103">
        <v>570.4</v>
      </c>
      <c r="J12" s="140">
        <f>I12</f>
        <v>570.4</v>
      </c>
      <c r="K12" s="104">
        <v>0</v>
      </c>
      <c r="L12" s="104">
        <v>0</v>
      </c>
      <c r="M12" s="104">
        <v>0</v>
      </c>
      <c r="N12" s="191" t="s">
        <v>56</v>
      </c>
      <c r="O12" s="153" t="s">
        <v>397</v>
      </c>
      <c r="P12" s="109"/>
      <c r="Q12" s="153"/>
      <c r="R12" s="109"/>
      <c r="S12" s="109"/>
      <c r="T12" s="153" t="s">
        <v>56</v>
      </c>
      <c r="U12" s="153" t="s">
        <v>397</v>
      </c>
      <c r="V12" s="153" t="s">
        <v>475</v>
      </c>
      <c r="W12" s="153" t="s">
        <v>56</v>
      </c>
      <c r="X12" s="218" t="s">
        <v>397</v>
      </c>
      <c r="Y12" s="153" t="s">
        <v>56</v>
      </c>
      <c r="Z12" s="153" t="s">
        <v>56</v>
      </c>
      <c r="AA12" s="109"/>
      <c r="AB12" s="153" t="s">
        <v>476</v>
      </c>
      <c r="AC12" s="109"/>
      <c r="AD12" s="32" t="s">
        <v>478</v>
      </c>
      <c r="AE12" s="32"/>
      <c r="AF12" s="32"/>
      <c r="AG12" s="32"/>
      <c r="AH12" s="32">
        <v>36</v>
      </c>
      <c r="AI12" s="32" t="s">
        <v>396</v>
      </c>
      <c r="AJ12" s="32">
        <f>AH12/2</f>
        <v>18</v>
      </c>
      <c r="AK12" s="32" t="s">
        <v>396</v>
      </c>
      <c r="AL12" s="55" t="s">
        <v>483</v>
      </c>
      <c r="AM12" s="32" t="s">
        <v>368</v>
      </c>
      <c r="AN12" s="32" t="s">
        <v>485</v>
      </c>
      <c r="AO12" s="516">
        <v>437.7</v>
      </c>
      <c r="AP12" s="599" t="s">
        <v>486</v>
      </c>
      <c r="AQ12" s="55" t="s">
        <v>408</v>
      </c>
      <c r="AR12" s="32" t="s">
        <v>362</v>
      </c>
      <c r="AS12" s="32" t="s">
        <v>364</v>
      </c>
      <c r="AT12" s="55" t="s">
        <v>406</v>
      </c>
      <c r="AU12" s="227">
        <v>2</v>
      </c>
      <c r="AV12" s="227">
        <v>2</v>
      </c>
      <c r="AW12" s="32"/>
      <c r="AX12" s="39"/>
    </row>
    <row r="13" spans="1:50" s="52" customFormat="1" ht="27.75" customHeight="1">
      <c r="A13" s="129">
        <f t="shared" si="3"/>
        <v>9</v>
      </c>
      <c r="B13" s="130" t="s">
        <v>52</v>
      </c>
      <c r="C13" s="30" t="s">
        <v>1014</v>
      </c>
      <c r="D13" s="55">
        <v>8</v>
      </c>
      <c r="E13" s="47" t="str">
        <f t="shared" si="2"/>
        <v>40-летия Победы д.8</v>
      </c>
      <c r="F13" s="227" t="s">
        <v>378</v>
      </c>
      <c r="G13" s="335" t="str">
        <f>F13</f>
        <v>плоская</v>
      </c>
      <c r="H13" s="227" t="s">
        <v>482</v>
      </c>
      <c r="I13" s="103">
        <v>562</v>
      </c>
      <c r="J13" s="135">
        <v>0</v>
      </c>
      <c r="K13" s="104">
        <v>0</v>
      </c>
      <c r="L13" s="104">
        <v>0</v>
      </c>
      <c r="M13" s="104">
        <f>I13</f>
        <v>562</v>
      </c>
      <c r="N13" s="191">
        <v>2008</v>
      </c>
      <c r="O13" s="55" t="s">
        <v>56</v>
      </c>
      <c r="P13" s="55" t="s">
        <v>56</v>
      </c>
      <c r="Q13" s="55" t="s">
        <v>56</v>
      </c>
      <c r="R13" s="55" t="s">
        <v>56</v>
      </c>
      <c r="S13" s="55" t="s">
        <v>56</v>
      </c>
      <c r="T13" s="55" t="s">
        <v>56</v>
      </c>
      <c r="U13" s="55" t="s">
        <v>56</v>
      </c>
      <c r="V13" s="55" t="s">
        <v>56</v>
      </c>
      <c r="W13" s="55" t="s">
        <v>56</v>
      </c>
      <c r="X13" s="55" t="s">
        <v>56</v>
      </c>
      <c r="Y13" s="109" t="s">
        <v>397</v>
      </c>
      <c r="Z13" s="109" t="s">
        <v>383</v>
      </c>
      <c r="AA13" s="109"/>
      <c r="AB13" s="109" t="s">
        <v>507</v>
      </c>
      <c r="AC13" s="109">
        <v>0.22</v>
      </c>
      <c r="AD13" s="55" t="s">
        <v>411</v>
      </c>
      <c r="AE13" s="55"/>
      <c r="AF13" s="55" t="s">
        <v>56</v>
      </c>
      <c r="AG13" s="55" t="s">
        <v>56</v>
      </c>
      <c r="AH13" s="55" t="s">
        <v>56</v>
      </c>
      <c r="AI13" s="55" t="s">
        <v>56</v>
      </c>
      <c r="AJ13" s="32" t="s">
        <v>56</v>
      </c>
      <c r="AK13" s="55" t="s">
        <v>56</v>
      </c>
      <c r="AL13" s="55" t="s">
        <v>483</v>
      </c>
      <c r="AM13" s="32" t="s">
        <v>368</v>
      </c>
      <c r="AN13" s="32" t="s">
        <v>485</v>
      </c>
      <c r="AO13" s="368">
        <v>432</v>
      </c>
      <c r="AP13" s="610" t="s">
        <v>486</v>
      </c>
      <c r="AQ13" s="55" t="s">
        <v>408</v>
      </c>
      <c r="AR13" s="32" t="s">
        <v>362</v>
      </c>
      <c r="AS13" s="32" t="s">
        <v>364</v>
      </c>
      <c r="AT13" s="55" t="s">
        <v>406</v>
      </c>
      <c r="AU13" s="227">
        <v>1</v>
      </c>
      <c r="AV13" s="227">
        <v>2</v>
      </c>
      <c r="AW13" s="55"/>
      <c r="AX13" s="54"/>
    </row>
    <row r="14" spans="1:50" s="52" customFormat="1" ht="27.75" customHeight="1">
      <c r="A14" s="129">
        <f t="shared" si="3"/>
        <v>10</v>
      </c>
      <c r="B14" s="130" t="s">
        <v>52</v>
      </c>
      <c r="C14" s="30" t="s">
        <v>1014</v>
      </c>
      <c r="D14" s="55">
        <v>9</v>
      </c>
      <c r="E14" s="41" t="str">
        <f t="shared" si="2"/>
        <v>40-летия Победы д.9</v>
      </c>
      <c r="F14" s="227" t="s">
        <v>377</v>
      </c>
      <c r="G14" s="335" t="s">
        <v>508</v>
      </c>
      <c r="H14" s="227" t="s">
        <v>481</v>
      </c>
      <c r="I14" s="103">
        <v>873</v>
      </c>
      <c r="J14" s="140">
        <f>I14</f>
        <v>873</v>
      </c>
      <c r="K14" s="104">
        <v>0</v>
      </c>
      <c r="L14" s="104">
        <v>0</v>
      </c>
      <c r="M14" s="104">
        <v>0</v>
      </c>
      <c r="N14" s="191" t="s">
        <v>56</v>
      </c>
      <c r="O14" s="153" t="s">
        <v>397</v>
      </c>
      <c r="P14" s="109"/>
      <c r="Q14" s="153"/>
      <c r="R14" s="109"/>
      <c r="S14" s="109"/>
      <c r="T14" s="153" t="s">
        <v>56</v>
      </c>
      <c r="U14" s="153" t="s">
        <v>397</v>
      </c>
      <c r="V14" s="153" t="s">
        <v>475</v>
      </c>
      <c r="W14" s="153" t="s">
        <v>56</v>
      </c>
      <c r="X14" s="218" t="s">
        <v>397</v>
      </c>
      <c r="Y14" s="153" t="s">
        <v>56</v>
      </c>
      <c r="Z14" s="153" t="s">
        <v>56</v>
      </c>
      <c r="AA14" s="109"/>
      <c r="AB14" s="153" t="s">
        <v>476</v>
      </c>
      <c r="AC14" s="109"/>
      <c r="AD14" s="32" t="s">
        <v>478</v>
      </c>
      <c r="AE14" s="32"/>
      <c r="AF14" s="32"/>
      <c r="AG14" s="32"/>
      <c r="AH14" s="32">
        <v>54</v>
      </c>
      <c r="AI14" s="32" t="s">
        <v>396</v>
      </c>
      <c r="AJ14" s="32">
        <f>AH14/2</f>
        <v>27</v>
      </c>
      <c r="AK14" s="32" t="s">
        <v>396</v>
      </c>
      <c r="AL14" s="55" t="s">
        <v>483</v>
      </c>
      <c r="AM14" s="32" t="s">
        <v>368</v>
      </c>
      <c r="AN14" s="32" t="s">
        <v>485</v>
      </c>
      <c r="AO14" s="516">
        <v>678.7</v>
      </c>
      <c r="AP14" s="599" t="s">
        <v>486</v>
      </c>
      <c r="AQ14" s="55" t="s">
        <v>408</v>
      </c>
      <c r="AR14" s="32" t="s">
        <v>362</v>
      </c>
      <c r="AS14" s="32" t="s">
        <v>364</v>
      </c>
      <c r="AT14" s="55" t="s">
        <v>406</v>
      </c>
      <c r="AU14" s="227">
        <v>2</v>
      </c>
      <c r="AV14" s="227">
        <v>2</v>
      </c>
      <c r="AW14" s="32"/>
      <c r="AX14" s="39"/>
    </row>
    <row r="15" spans="1:50" s="73" customFormat="1" ht="27.75" customHeight="1">
      <c r="A15" s="228">
        <f t="shared" si="3"/>
        <v>11</v>
      </c>
      <c r="B15" s="113" t="s">
        <v>52</v>
      </c>
      <c r="C15" s="161" t="s">
        <v>65</v>
      </c>
      <c r="D15" s="115">
        <v>6</v>
      </c>
      <c r="E15" s="229" t="str">
        <f t="shared" si="2"/>
        <v>Вавилова д.6</v>
      </c>
      <c r="F15" s="230" t="s">
        <v>377</v>
      </c>
      <c r="G15" s="335" t="s">
        <v>508</v>
      </c>
      <c r="H15" s="230" t="s">
        <v>481</v>
      </c>
      <c r="I15" s="35">
        <v>1347</v>
      </c>
      <c r="J15" s="37">
        <v>0</v>
      </c>
      <c r="K15" s="34">
        <f>I15</f>
        <v>1347</v>
      </c>
      <c r="L15" s="34">
        <v>0</v>
      </c>
      <c r="M15" s="34">
        <v>0</v>
      </c>
      <c r="N15" s="191" t="s">
        <v>56</v>
      </c>
      <c r="O15" s="153" t="s">
        <v>397</v>
      </c>
      <c r="P15" s="48"/>
      <c r="Q15" s="218"/>
      <c r="R15" s="48"/>
      <c r="S15" s="48"/>
      <c r="T15" s="218" t="s">
        <v>56</v>
      </c>
      <c r="U15" s="153" t="s">
        <v>397</v>
      </c>
      <c r="V15" s="153" t="s">
        <v>475</v>
      </c>
      <c r="W15" s="218" t="s">
        <v>474</v>
      </c>
      <c r="X15" s="218" t="s">
        <v>397</v>
      </c>
      <c r="Y15" s="153" t="s">
        <v>56</v>
      </c>
      <c r="Z15" s="153" t="s">
        <v>56</v>
      </c>
      <c r="AA15" s="48"/>
      <c r="AB15" s="48" t="s">
        <v>477</v>
      </c>
      <c r="AC15" s="48"/>
      <c r="AD15" s="32" t="s">
        <v>478</v>
      </c>
      <c r="AE15" s="127"/>
      <c r="AF15" s="127"/>
      <c r="AG15" s="127"/>
      <c r="AH15" s="127">
        <v>80</v>
      </c>
      <c r="AI15" s="127" t="s">
        <v>396</v>
      </c>
      <c r="AJ15" s="127">
        <f>AH15/2</f>
        <v>40</v>
      </c>
      <c r="AK15" s="127" t="s">
        <v>396</v>
      </c>
      <c r="AL15" s="55" t="s">
        <v>483</v>
      </c>
      <c r="AM15" s="127" t="s">
        <v>368</v>
      </c>
      <c r="AN15" s="32" t="s">
        <v>485</v>
      </c>
      <c r="AO15" s="516">
        <v>1035.9</v>
      </c>
      <c r="AP15" s="599" t="s">
        <v>486</v>
      </c>
      <c r="AQ15" s="115" t="s">
        <v>408</v>
      </c>
      <c r="AR15" s="127" t="s">
        <v>362</v>
      </c>
      <c r="AS15" s="127" t="s">
        <v>364</v>
      </c>
      <c r="AT15" s="115" t="s">
        <v>406</v>
      </c>
      <c r="AU15" s="230">
        <v>2</v>
      </c>
      <c r="AV15" s="230">
        <v>2</v>
      </c>
      <c r="AW15" s="127"/>
      <c r="AX15" s="161"/>
    </row>
    <row r="16" spans="1:50" ht="27.75" customHeight="1">
      <c r="A16" s="129">
        <f t="shared" si="3"/>
        <v>12</v>
      </c>
      <c r="B16" s="38" t="s">
        <v>52</v>
      </c>
      <c r="C16" s="39" t="s">
        <v>66</v>
      </c>
      <c r="D16" s="40">
        <v>20</v>
      </c>
      <c r="E16" s="41" t="str">
        <f t="shared" si="2"/>
        <v>Кирова д.20</v>
      </c>
      <c r="F16" s="227" t="s">
        <v>378</v>
      </c>
      <c r="G16" s="335" t="s">
        <v>492</v>
      </c>
      <c r="H16" s="227" t="s">
        <v>480</v>
      </c>
      <c r="I16" s="35">
        <v>930.6</v>
      </c>
      <c r="J16" s="160">
        <v>0</v>
      </c>
      <c r="K16" s="104">
        <v>0</v>
      </c>
      <c r="L16" s="105">
        <v>0</v>
      </c>
      <c r="M16" s="104">
        <f>I16</f>
        <v>930.6</v>
      </c>
      <c r="N16" s="627">
        <v>2009</v>
      </c>
      <c r="O16" s="55" t="s">
        <v>56</v>
      </c>
      <c r="P16" s="218"/>
      <c r="Q16" s="218" t="s">
        <v>56</v>
      </c>
      <c r="R16" s="218"/>
      <c r="S16" s="218"/>
      <c r="T16" s="218" t="s">
        <v>56</v>
      </c>
      <c r="U16" s="153" t="s">
        <v>56</v>
      </c>
      <c r="V16" s="153" t="s">
        <v>56</v>
      </c>
      <c r="W16" s="218" t="s">
        <v>56</v>
      </c>
      <c r="X16" s="55" t="s">
        <v>56</v>
      </c>
      <c r="Y16" s="109" t="s">
        <v>397</v>
      </c>
      <c r="Z16" s="109" t="s">
        <v>383</v>
      </c>
      <c r="AA16" s="218"/>
      <c r="AB16" s="218" t="s">
        <v>479</v>
      </c>
      <c r="AC16" s="218">
        <v>0.22</v>
      </c>
      <c r="AD16" s="55" t="s">
        <v>411</v>
      </c>
      <c r="AE16" s="32"/>
      <c r="AF16" s="32"/>
      <c r="AG16" s="32"/>
      <c r="AH16" s="32" t="s">
        <v>56</v>
      </c>
      <c r="AI16" s="32" t="s">
        <v>56</v>
      </c>
      <c r="AJ16" s="32" t="s">
        <v>56</v>
      </c>
      <c r="AK16" s="32" t="s">
        <v>56</v>
      </c>
      <c r="AL16" s="55" t="s">
        <v>56</v>
      </c>
      <c r="AM16" s="32" t="s">
        <v>56</v>
      </c>
      <c r="AN16" s="32" t="s">
        <v>486</v>
      </c>
      <c r="AO16" s="517">
        <v>0</v>
      </c>
      <c r="AP16" s="599" t="s">
        <v>486</v>
      </c>
      <c r="AQ16" s="55" t="s">
        <v>408</v>
      </c>
      <c r="AR16" s="32" t="s">
        <v>362</v>
      </c>
      <c r="AS16" s="32" t="s">
        <v>364</v>
      </c>
      <c r="AT16" s="32" t="s">
        <v>56</v>
      </c>
      <c r="AU16" s="227">
        <v>1</v>
      </c>
      <c r="AV16" s="227">
        <v>1</v>
      </c>
      <c r="AW16" s="32"/>
      <c r="AX16" s="39"/>
    </row>
    <row r="17" spans="1:50" ht="27.75" customHeight="1">
      <c r="A17" s="129">
        <f t="shared" si="3"/>
        <v>13</v>
      </c>
      <c r="B17" s="38" t="s">
        <v>52</v>
      </c>
      <c r="C17" s="39" t="s">
        <v>66</v>
      </c>
      <c r="D17" s="40">
        <v>22</v>
      </c>
      <c r="E17" s="41" t="str">
        <f t="shared" si="2"/>
        <v>Кирова д.22</v>
      </c>
      <c r="F17" s="227" t="s">
        <v>377</v>
      </c>
      <c r="G17" s="335" t="s">
        <v>508</v>
      </c>
      <c r="H17" s="227" t="s">
        <v>481</v>
      </c>
      <c r="I17" s="35">
        <v>857.9</v>
      </c>
      <c r="J17" s="135">
        <f>I17</f>
        <v>857.9</v>
      </c>
      <c r="K17" s="104">
        <v>0</v>
      </c>
      <c r="L17" s="105">
        <v>0</v>
      </c>
      <c r="M17" s="105">
        <v>0</v>
      </c>
      <c r="N17" s="163">
        <v>2008</v>
      </c>
      <c r="O17" s="153" t="s">
        <v>397</v>
      </c>
      <c r="P17" s="218"/>
      <c r="Q17" s="218">
        <v>8</v>
      </c>
      <c r="R17" s="218"/>
      <c r="S17" s="218"/>
      <c r="T17" s="218" t="s">
        <v>56</v>
      </c>
      <c r="U17" s="153" t="s">
        <v>397</v>
      </c>
      <c r="V17" s="153" t="s">
        <v>475</v>
      </c>
      <c r="W17" s="218" t="s">
        <v>56</v>
      </c>
      <c r="X17" s="218" t="s">
        <v>397</v>
      </c>
      <c r="Y17" s="153" t="s">
        <v>56</v>
      </c>
      <c r="Z17" s="153" t="s">
        <v>56</v>
      </c>
      <c r="AA17" s="218"/>
      <c r="AB17" s="153" t="s">
        <v>476</v>
      </c>
      <c r="AC17" s="218"/>
      <c r="AD17" s="32" t="s">
        <v>478</v>
      </c>
      <c r="AE17" s="32"/>
      <c r="AF17" s="32"/>
      <c r="AG17" s="32"/>
      <c r="AH17" s="32">
        <v>132</v>
      </c>
      <c r="AI17" s="32" t="s">
        <v>396</v>
      </c>
      <c r="AJ17" s="32">
        <f>AH17/2</f>
        <v>66</v>
      </c>
      <c r="AK17" s="32" t="s">
        <v>396</v>
      </c>
      <c r="AL17" s="55" t="s">
        <v>483</v>
      </c>
      <c r="AM17" s="32" t="s">
        <v>368</v>
      </c>
      <c r="AN17" s="32" t="s">
        <v>485</v>
      </c>
      <c r="AO17" s="516">
        <v>857.9</v>
      </c>
      <c r="AP17" s="599" t="s">
        <v>486</v>
      </c>
      <c r="AQ17" s="55" t="s">
        <v>408</v>
      </c>
      <c r="AR17" s="32" t="s">
        <v>362</v>
      </c>
      <c r="AS17" s="32" t="s">
        <v>364</v>
      </c>
      <c r="AT17" s="55" t="s">
        <v>406</v>
      </c>
      <c r="AU17" s="227">
        <v>2</v>
      </c>
      <c r="AV17" s="227">
        <v>2</v>
      </c>
      <c r="AW17" s="32"/>
      <c r="AX17" s="39"/>
    </row>
    <row r="18" spans="1:50" ht="27.75" customHeight="1">
      <c r="A18" s="129">
        <f t="shared" si="3"/>
        <v>14</v>
      </c>
      <c r="B18" s="38" t="s">
        <v>52</v>
      </c>
      <c r="C18" s="39" t="s">
        <v>66</v>
      </c>
      <c r="D18" s="40">
        <v>26</v>
      </c>
      <c r="E18" s="41" t="str">
        <f t="shared" si="2"/>
        <v>Кирова д.26</v>
      </c>
      <c r="F18" s="227" t="s">
        <v>377</v>
      </c>
      <c r="G18" s="335" t="s">
        <v>508</v>
      </c>
      <c r="H18" s="227" t="s">
        <v>481</v>
      </c>
      <c r="I18" s="35">
        <v>862.3</v>
      </c>
      <c r="J18" s="140">
        <f>I18</f>
        <v>862.3</v>
      </c>
      <c r="K18" s="104">
        <v>0</v>
      </c>
      <c r="L18" s="105">
        <v>0</v>
      </c>
      <c r="M18" s="105">
        <v>0</v>
      </c>
      <c r="N18" s="163">
        <v>2008</v>
      </c>
      <c r="O18" s="153" t="s">
        <v>397</v>
      </c>
      <c r="P18" s="218"/>
      <c r="Q18" s="218">
        <v>8</v>
      </c>
      <c r="R18" s="218"/>
      <c r="S18" s="218"/>
      <c r="T18" s="218" t="s">
        <v>56</v>
      </c>
      <c r="U18" s="153" t="s">
        <v>397</v>
      </c>
      <c r="V18" s="153" t="s">
        <v>475</v>
      </c>
      <c r="W18" s="218" t="s">
        <v>56</v>
      </c>
      <c r="X18" s="218" t="s">
        <v>397</v>
      </c>
      <c r="Y18" s="153" t="s">
        <v>56</v>
      </c>
      <c r="Z18" s="153" t="s">
        <v>56</v>
      </c>
      <c r="AA18" s="218"/>
      <c r="AB18" s="153" t="s">
        <v>476</v>
      </c>
      <c r="AC18" s="218"/>
      <c r="AD18" s="32" t="s">
        <v>478</v>
      </c>
      <c r="AE18" s="32"/>
      <c r="AF18" s="32"/>
      <c r="AG18" s="32"/>
      <c r="AH18" s="32">
        <v>122</v>
      </c>
      <c r="AI18" s="32" t="s">
        <v>396</v>
      </c>
      <c r="AJ18" s="32">
        <f>AH18/2</f>
        <v>61</v>
      </c>
      <c r="AK18" s="32" t="s">
        <v>396</v>
      </c>
      <c r="AL18" s="55" t="s">
        <v>483</v>
      </c>
      <c r="AM18" s="32" t="s">
        <v>368</v>
      </c>
      <c r="AN18" s="32" t="s">
        <v>485</v>
      </c>
      <c r="AO18" s="516">
        <v>862.3</v>
      </c>
      <c r="AP18" s="599" t="s">
        <v>486</v>
      </c>
      <c r="AQ18" s="55" t="s">
        <v>408</v>
      </c>
      <c r="AR18" s="32" t="s">
        <v>362</v>
      </c>
      <c r="AS18" s="32" t="s">
        <v>364</v>
      </c>
      <c r="AT18" s="55" t="s">
        <v>406</v>
      </c>
      <c r="AU18" s="227">
        <v>2</v>
      </c>
      <c r="AV18" s="227">
        <v>2</v>
      </c>
      <c r="AW18" s="32"/>
      <c r="AX18" s="39"/>
    </row>
    <row r="19" spans="1:50" ht="27.75" customHeight="1">
      <c r="A19" s="129">
        <f aca="true" t="shared" si="4" ref="A19:A82">1+A18</f>
        <v>15</v>
      </c>
      <c r="B19" s="130" t="s">
        <v>52</v>
      </c>
      <c r="C19" s="39" t="s">
        <v>66</v>
      </c>
      <c r="D19" s="55">
        <v>28</v>
      </c>
      <c r="E19" s="41" t="str">
        <f t="shared" si="2"/>
        <v>Кирова д.28</v>
      </c>
      <c r="F19" s="227" t="s">
        <v>377</v>
      </c>
      <c r="G19" s="335" t="s">
        <v>508</v>
      </c>
      <c r="H19" s="227" t="s">
        <v>481</v>
      </c>
      <c r="I19" s="35">
        <v>1110.7</v>
      </c>
      <c r="J19" s="623">
        <v>0</v>
      </c>
      <c r="K19" s="104">
        <v>0</v>
      </c>
      <c r="L19" s="105">
        <f>I19</f>
        <v>1110.7</v>
      </c>
      <c r="M19" s="105">
        <v>0</v>
      </c>
      <c r="N19" s="33">
        <v>2012</v>
      </c>
      <c r="O19" s="153" t="s">
        <v>397</v>
      </c>
      <c r="P19" s="48"/>
      <c r="Q19" s="218">
        <v>8</v>
      </c>
      <c r="R19" s="48"/>
      <c r="S19" s="48"/>
      <c r="T19" s="218" t="s">
        <v>56</v>
      </c>
      <c r="U19" s="153" t="s">
        <v>397</v>
      </c>
      <c r="V19" s="153" t="s">
        <v>475</v>
      </c>
      <c r="W19" s="218" t="s">
        <v>56</v>
      </c>
      <c r="X19" s="218" t="s">
        <v>397</v>
      </c>
      <c r="Y19" s="153" t="s">
        <v>56</v>
      </c>
      <c r="Z19" s="153" t="s">
        <v>56</v>
      </c>
      <c r="AA19" s="48"/>
      <c r="AB19" s="48" t="s">
        <v>509</v>
      </c>
      <c r="AC19" s="48"/>
      <c r="AD19" s="32" t="s">
        <v>478</v>
      </c>
      <c r="AE19" s="32"/>
      <c r="AF19" s="32"/>
      <c r="AG19" s="32"/>
      <c r="AH19" s="32">
        <v>122</v>
      </c>
      <c r="AI19" s="32" t="s">
        <v>396</v>
      </c>
      <c r="AJ19" s="32">
        <f>AH19/2</f>
        <v>61</v>
      </c>
      <c r="AK19" s="32" t="s">
        <v>396</v>
      </c>
      <c r="AL19" s="55" t="s">
        <v>483</v>
      </c>
      <c r="AM19" s="32" t="s">
        <v>368</v>
      </c>
      <c r="AN19" s="32" t="s">
        <v>485</v>
      </c>
      <c r="AO19" s="516">
        <v>854.4</v>
      </c>
      <c r="AP19" s="599" t="s">
        <v>486</v>
      </c>
      <c r="AQ19" s="55" t="s">
        <v>408</v>
      </c>
      <c r="AR19" s="32" t="s">
        <v>362</v>
      </c>
      <c r="AS19" s="32" t="s">
        <v>364</v>
      </c>
      <c r="AT19" s="55" t="s">
        <v>406</v>
      </c>
      <c r="AU19" s="227">
        <v>2</v>
      </c>
      <c r="AV19" s="227">
        <v>2</v>
      </c>
      <c r="AW19" s="32"/>
      <c r="AX19" s="39"/>
    </row>
    <row r="20" spans="1:50" ht="27.75" customHeight="1">
      <c r="A20" s="129">
        <f t="shared" si="4"/>
        <v>16</v>
      </c>
      <c r="B20" s="38" t="s">
        <v>52</v>
      </c>
      <c r="C20" s="39" t="s">
        <v>66</v>
      </c>
      <c r="D20" s="40">
        <v>30</v>
      </c>
      <c r="E20" s="41" t="str">
        <f t="shared" si="2"/>
        <v>Кирова д.30</v>
      </c>
      <c r="F20" s="227" t="s">
        <v>377</v>
      </c>
      <c r="G20" s="335" t="s">
        <v>508</v>
      </c>
      <c r="H20" s="227" t="s">
        <v>481</v>
      </c>
      <c r="I20" s="35">
        <v>861.9</v>
      </c>
      <c r="J20" s="140">
        <f>I20</f>
        <v>861.9</v>
      </c>
      <c r="K20" s="105">
        <v>0</v>
      </c>
      <c r="L20" s="105">
        <v>0</v>
      </c>
      <c r="M20" s="105">
        <v>0</v>
      </c>
      <c r="N20" s="163">
        <v>2007</v>
      </c>
      <c r="O20" s="153" t="s">
        <v>397</v>
      </c>
      <c r="P20" s="218"/>
      <c r="Q20" s="218">
        <v>8</v>
      </c>
      <c r="R20" s="218"/>
      <c r="S20" s="218"/>
      <c r="T20" s="218" t="s">
        <v>56</v>
      </c>
      <c r="U20" s="153" t="s">
        <v>397</v>
      </c>
      <c r="V20" s="153" t="s">
        <v>475</v>
      </c>
      <c r="W20" s="218" t="s">
        <v>56</v>
      </c>
      <c r="X20" s="218" t="s">
        <v>397</v>
      </c>
      <c r="Y20" s="153" t="s">
        <v>56</v>
      </c>
      <c r="Z20" s="153" t="s">
        <v>56</v>
      </c>
      <c r="AA20" s="218"/>
      <c r="AB20" s="153" t="s">
        <v>476</v>
      </c>
      <c r="AC20" s="218"/>
      <c r="AD20" s="32" t="s">
        <v>478</v>
      </c>
      <c r="AE20" s="32"/>
      <c r="AF20" s="32"/>
      <c r="AG20" s="32"/>
      <c r="AH20" s="32">
        <v>122</v>
      </c>
      <c r="AI20" s="32" t="s">
        <v>396</v>
      </c>
      <c r="AJ20" s="32">
        <f>AH20/2</f>
        <v>61</v>
      </c>
      <c r="AK20" s="32" t="s">
        <v>396</v>
      </c>
      <c r="AL20" s="55" t="s">
        <v>483</v>
      </c>
      <c r="AM20" s="32" t="s">
        <v>368</v>
      </c>
      <c r="AN20" s="32" t="s">
        <v>485</v>
      </c>
      <c r="AO20" s="516">
        <v>861.9</v>
      </c>
      <c r="AP20" s="599" t="s">
        <v>486</v>
      </c>
      <c r="AQ20" s="55" t="s">
        <v>408</v>
      </c>
      <c r="AR20" s="32" t="s">
        <v>362</v>
      </c>
      <c r="AS20" s="32" t="s">
        <v>364</v>
      </c>
      <c r="AT20" s="55" t="s">
        <v>406</v>
      </c>
      <c r="AU20" s="227">
        <v>2</v>
      </c>
      <c r="AV20" s="227">
        <v>2</v>
      </c>
      <c r="AW20" s="32"/>
      <c r="AX20" s="39"/>
    </row>
    <row r="21" spans="1:50" ht="27.75" customHeight="1">
      <c r="A21" s="129">
        <f t="shared" si="4"/>
        <v>17</v>
      </c>
      <c r="B21" s="38" t="s">
        <v>52</v>
      </c>
      <c r="C21" s="39" t="s">
        <v>66</v>
      </c>
      <c r="D21" s="40">
        <v>37</v>
      </c>
      <c r="E21" s="41" t="str">
        <f t="shared" si="2"/>
        <v>Кирова д.37</v>
      </c>
      <c r="F21" s="227" t="s">
        <v>378</v>
      </c>
      <c r="G21" s="335" t="str">
        <f>F21</f>
        <v>плоская</v>
      </c>
      <c r="H21" s="227" t="s">
        <v>482</v>
      </c>
      <c r="I21" s="35">
        <v>1184.4</v>
      </c>
      <c r="J21" s="160">
        <v>0</v>
      </c>
      <c r="K21" s="105">
        <v>0</v>
      </c>
      <c r="L21" s="105">
        <v>0</v>
      </c>
      <c r="M21" s="104">
        <f>I21</f>
        <v>1184.4</v>
      </c>
      <c r="N21" s="163">
        <v>2008</v>
      </c>
      <c r="O21" s="55" t="s">
        <v>56</v>
      </c>
      <c r="P21" s="55" t="s">
        <v>56</v>
      </c>
      <c r="Q21" s="55" t="s">
        <v>56</v>
      </c>
      <c r="R21" s="55" t="s">
        <v>56</v>
      </c>
      <c r="S21" s="55" t="s">
        <v>56</v>
      </c>
      <c r="T21" s="55" t="s">
        <v>56</v>
      </c>
      <c r="U21" s="55" t="s">
        <v>56</v>
      </c>
      <c r="V21" s="55" t="s">
        <v>56</v>
      </c>
      <c r="W21" s="218" t="s">
        <v>56</v>
      </c>
      <c r="X21" s="55" t="s">
        <v>56</v>
      </c>
      <c r="Y21" s="109" t="s">
        <v>397</v>
      </c>
      <c r="Z21" s="109" t="s">
        <v>383</v>
      </c>
      <c r="AA21" s="218"/>
      <c r="AB21" s="109" t="s">
        <v>479</v>
      </c>
      <c r="AC21" s="109">
        <v>0.22</v>
      </c>
      <c r="AD21" s="55" t="s">
        <v>411</v>
      </c>
      <c r="AE21" s="32"/>
      <c r="AF21" s="55" t="s">
        <v>56</v>
      </c>
      <c r="AG21" s="55" t="s">
        <v>56</v>
      </c>
      <c r="AH21" s="55" t="s">
        <v>56</v>
      </c>
      <c r="AI21" s="55" t="s">
        <v>56</v>
      </c>
      <c r="AJ21" s="32" t="s">
        <v>56</v>
      </c>
      <c r="AK21" s="55" t="s">
        <v>56</v>
      </c>
      <c r="AL21" s="55" t="s">
        <v>483</v>
      </c>
      <c r="AM21" s="32" t="s">
        <v>368</v>
      </c>
      <c r="AN21" s="32" t="s">
        <v>485</v>
      </c>
      <c r="AO21" s="516">
        <v>1184.4</v>
      </c>
      <c r="AP21" s="599" t="s">
        <v>486</v>
      </c>
      <c r="AQ21" s="55" t="s">
        <v>408</v>
      </c>
      <c r="AR21" s="32" t="s">
        <v>362</v>
      </c>
      <c r="AS21" s="32" t="s">
        <v>364</v>
      </c>
      <c r="AT21" s="55" t="s">
        <v>406</v>
      </c>
      <c r="AU21" s="227">
        <v>2</v>
      </c>
      <c r="AV21" s="227">
        <v>2</v>
      </c>
      <c r="AW21" s="32"/>
      <c r="AX21" s="39"/>
    </row>
    <row r="22" spans="1:50" ht="27.75" customHeight="1">
      <c r="A22" s="129">
        <f t="shared" si="4"/>
        <v>18</v>
      </c>
      <c r="B22" s="38" t="s">
        <v>52</v>
      </c>
      <c r="C22" s="39" t="s">
        <v>66</v>
      </c>
      <c r="D22" s="40">
        <v>38</v>
      </c>
      <c r="E22" s="41" t="str">
        <f t="shared" si="2"/>
        <v>Кирова д.38</v>
      </c>
      <c r="F22" s="227" t="s">
        <v>377</v>
      </c>
      <c r="G22" s="335" t="s">
        <v>508</v>
      </c>
      <c r="H22" s="227" t="s">
        <v>481</v>
      </c>
      <c r="I22" s="35">
        <v>1287</v>
      </c>
      <c r="J22" s="140">
        <f>I22</f>
        <v>1287</v>
      </c>
      <c r="K22" s="105">
        <v>0</v>
      </c>
      <c r="L22" s="105">
        <v>0</v>
      </c>
      <c r="M22" s="105">
        <v>0</v>
      </c>
      <c r="N22" s="163">
        <v>2006</v>
      </c>
      <c r="O22" s="153" t="s">
        <v>397</v>
      </c>
      <c r="P22" s="218"/>
      <c r="Q22" s="218">
        <v>14</v>
      </c>
      <c r="R22" s="218"/>
      <c r="S22" s="218"/>
      <c r="T22" s="218" t="s">
        <v>56</v>
      </c>
      <c r="U22" s="337" t="s">
        <v>397</v>
      </c>
      <c r="V22" s="153" t="s">
        <v>475</v>
      </c>
      <c r="W22" s="218" t="s">
        <v>56</v>
      </c>
      <c r="X22" s="218" t="s">
        <v>397</v>
      </c>
      <c r="Y22" s="153" t="s">
        <v>56</v>
      </c>
      <c r="Z22" s="153" t="s">
        <v>56</v>
      </c>
      <c r="AA22" s="218"/>
      <c r="AB22" s="153" t="s">
        <v>476</v>
      </c>
      <c r="AC22" s="218"/>
      <c r="AD22" s="32" t="s">
        <v>478</v>
      </c>
      <c r="AE22" s="32"/>
      <c r="AF22" s="32"/>
      <c r="AG22" s="32"/>
      <c r="AH22" s="32">
        <v>192</v>
      </c>
      <c r="AI22" s="32" t="s">
        <v>396</v>
      </c>
      <c r="AJ22" s="32">
        <f>AH22/2</f>
        <v>96</v>
      </c>
      <c r="AK22" s="32" t="s">
        <v>396</v>
      </c>
      <c r="AL22" s="55" t="s">
        <v>483</v>
      </c>
      <c r="AM22" s="32" t="s">
        <v>368</v>
      </c>
      <c r="AN22" s="32" t="s">
        <v>485</v>
      </c>
      <c r="AO22" s="516">
        <v>1334.3</v>
      </c>
      <c r="AP22" s="599" t="s">
        <v>486</v>
      </c>
      <c r="AQ22" s="55" t="s">
        <v>408</v>
      </c>
      <c r="AR22" s="32" t="s">
        <v>362</v>
      </c>
      <c r="AS22" s="32" t="s">
        <v>364</v>
      </c>
      <c r="AT22" s="55" t="s">
        <v>406</v>
      </c>
      <c r="AU22" s="227">
        <v>2</v>
      </c>
      <c r="AV22" s="227">
        <v>2</v>
      </c>
      <c r="AW22" s="32"/>
      <c r="AX22" s="39"/>
    </row>
    <row r="23" spans="1:50" ht="27.75" customHeight="1">
      <c r="A23" s="129">
        <f t="shared" si="4"/>
        <v>19</v>
      </c>
      <c r="B23" s="38" t="s">
        <v>52</v>
      </c>
      <c r="C23" s="39" t="s">
        <v>66</v>
      </c>
      <c r="D23" s="736" t="s">
        <v>1078</v>
      </c>
      <c r="E23" s="41" t="str">
        <f t="shared" si="2"/>
        <v>Кирова д.40А</v>
      </c>
      <c r="F23" s="227" t="s">
        <v>377</v>
      </c>
      <c r="G23" s="335" t="s">
        <v>508</v>
      </c>
      <c r="H23" s="227" t="s">
        <v>481</v>
      </c>
      <c r="I23" s="35">
        <v>681.45</v>
      </c>
      <c r="J23" s="140">
        <v>0</v>
      </c>
      <c r="K23" s="105">
        <v>681.45</v>
      </c>
      <c r="L23" s="105">
        <v>0</v>
      </c>
      <c r="M23" s="105">
        <v>0</v>
      </c>
      <c r="N23" s="163">
        <v>2020</v>
      </c>
      <c r="O23" s="750" t="s">
        <v>397</v>
      </c>
      <c r="P23" s="218"/>
      <c r="Q23" s="218">
        <v>16</v>
      </c>
      <c r="R23" s="218">
        <v>85</v>
      </c>
      <c r="S23" s="743" t="s">
        <v>328</v>
      </c>
      <c r="T23" s="743" t="s">
        <v>519</v>
      </c>
      <c r="U23" s="743" t="s">
        <v>397</v>
      </c>
      <c r="V23" s="743" t="s">
        <v>475</v>
      </c>
      <c r="W23" s="743" t="s">
        <v>1092</v>
      </c>
      <c r="X23" s="743" t="s">
        <v>397</v>
      </c>
      <c r="Y23" s="750" t="s">
        <v>56</v>
      </c>
      <c r="Z23" s="750" t="s">
        <v>1093</v>
      </c>
      <c r="AA23" s="218"/>
      <c r="AB23" s="743" t="s">
        <v>477</v>
      </c>
      <c r="AC23" s="218">
        <v>0.03</v>
      </c>
      <c r="AD23" s="730" t="s">
        <v>478</v>
      </c>
      <c r="AE23" s="724" t="s">
        <v>1094</v>
      </c>
      <c r="AF23" s="32"/>
      <c r="AG23" s="724" t="s">
        <v>1095</v>
      </c>
      <c r="AH23" s="32">
        <v>71</v>
      </c>
      <c r="AI23" s="730" t="s">
        <v>396</v>
      </c>
      <c r="AJ23" s="127">
        <v>30</v>
      </c>
      <c r="AK23" s="730" t="s">
        <v>396</v>
      </c>
      <c r="AL23" s="115" t="s">
        <v>483</v>
      </c>
      <c r="AM23" s="127" t="s">
        <v>368</v>
      </c>
      <c r="AN23" s="127" t="s">
        <v>485</v>
      </c>
      <c r="AO23" s="516">
        <v>566.1</v>
      </c>
      <c r="AP23" s="752" t="s">
        <v>486</v>
      </c>
      <c r="AQ23" s="780" t="s">
        <v>1096</v>
      </c>
      <c r="AR23" s="724" t="s">
        <v>362</v>
      </c>
      <c r="AS23" s="724" t="s">
        <v>364</v>
      </c>
      <c r="AT23" s="780" t="s">
        <v>519</v>
      </c>
      <c r="AU23" s="227">
        <v>1</v>
      </c>
      <c r="AV23" s="227">
        <v>3</v>
      </c>
      <c r="AW23" s="32"/>
      <c r="AX23" s="39"/>
    </row>
    <row r="24" spans="1:50" ht="27.75" customHeight="1">
      <c r="A24" s="129">
        <f t="shared" si="4"/>
        <v>20</v>
      </c>
      <c r="B24" s="38" t="s">
        <v>52</v>
      </c>
      <c r="C24" s="39" t="s">
        <v>66</v>
      </c>
      <c r="D24" s="40">
        <v>42</v>
      </c>
      <c r="E24" s="41" t="str">
        <f t="shared" si="2"/>
        <v>Кирова д.42</v>
      </c>
      <c r="F24" s="227" t="s">
        <v>377</v>
      </c>
      <c r="G24" s="335" t="s">
        <v>508</v>
      </c>
      <c r="H24" s="227" t="s">
        <v>480</v>
      </c>
      <c r="I24" s="35">
        <v>436.9</v>
      </c>
      <c r="J24" s="140">
        <f>I24</f>
        <v>436.9</v>
      </c>
      <c r="K24" s="105">
        <v>0</v>
      </c>
      <c r="L24" s="105">
        <v>0</v>
      </c>
      <c r="M24" s="105">
        <v>0</v>
      </c>
      <c r="N24" s="163">
        <v>2008</v>
      </c>
      <c r="O24" s="55" t="s">
        <v>56</v>
      </c>
      <c r="P24" s="218"/>
      <c r="Q24" s="218" t="s">
        <v>56</v>
      </c>
      <c r="R24" s="218"/>
      <c r="S24" s="218"/>
      <c r="T24" s="218" t="s">
        <v>56</v>
      </c>
      <c r="U24" s="153" t="s">
        <v>397</v>
      </c>
      <c r="V24" s="153" t="s">
        <v>475</v>
      </c>
      <c r="W24" s="218" t="s">
        <v>56</v>
      </c>
      <c r="X24" s="55" t="s">
        <v>56</v>
      </c>
      <c r="Y24" s="153" t="s">
        <v>56</v>
      </c>
      <c r="Z24" s="153" t="s">
        <v>56</v>
      </c>
      <c r="AA24" s="218"/>
      <c r="AB24" s="153" t="s">
        <v>476</v>
      </c>
      <c r="AC24" s="218"/>
      <c r="AD24" s="32" t="s">
        <v>478</v>
      </c>
      <c r="AE24" s="32"/>
      <c r="AF24" s="32"/>
      <c r="AG24" s="32"/>
      <c r="AH24" s="32">
        <v>58</v>
      </c>
      <c r="AI24" s="32" t="s">
        <v>396</v>
      </c>
      <c r="AJ24" s="32">
        <f>AH24/2</f>
        <v>29</v>
      </c>
      <c r="AK24" s="32" t="s">
        <v>396</v>
      </c>
      <c r="AL24" s="55" t="s">
        <v>483</v>
      </c>
      <c r="AM24" s="32" t="s">
        <v>368</v>
      </c>
      <c r="AN24" s="32" t="s">
        <v>485</v>
      </c>
      <c r="AO24" s="516">
        <v>436.9</v>
      </c>
      <c r="AP24" s="599" t="s">
        <v>486</v>
      </c>
      <c r="AQ24" s="55" t="s">
        <v>408</v>
      </c>
      <c r="AR24" s="32" t="s">
        <v>362</v>
      </c>
      <c r="AS24" s="32" t="s">
        <v>364</v>
      </c>
      <c r="AT24" s="55" t="s">
        <v>406</v>
      </c>
      <c r="AU24" s="227">
        <v>2</v>
      </c>
      <c r="AV24" s="227">
        <v>2</v>
      </c>
      <c r="AW24" s="32"/>
      <c r="AX24" s="39"/>
    </row>
    <row r="25" spans="1:50" ht="27.75" customHeight="1">
      <c r="A25" s="129">
        <f t="shared" si="4"/>
        <v>21</v>
      </c>
      <c r="B25" s="38" t="s">
        <v>52</v>
      </c>
      <c r="C25" s="39" t="s">
        <v>66</v>
      </c>
      <c r="D25" s="40">
        <v>44</v>
      </c>
      <c r="E25" s="41" t="str">
        <f t="shared" si="2"/>
        <v>Кирова д.44</v>
      </c>
      <c r="F25" s="227" t="s">
        <v>377</v>
      </c>
      <c r="G25" s="335" t="s">
        <v>508</v>
      </c>
      <c r="H25" s="227" t="s">
        <v>480</v>
      </c>
      <c r="I25" s="35">
        <v>440.1</v>
      </c>
      <c r="J25" s="140">
        <f>I25</f>
        <v>440.1</v>
      </c>
      <c r="K25" s="105">
        <v>0</v>
      </c>
      <c r="L25" s="105">
        <v>0</v>
      </c>
      <c r="M25" s="105">
        <v>0</v>
      </c>
      <c r="N25" s="163">
        <v>2005</v>
      </c>
      <c r="O25" s="55" t="s">
        <v>56</v>
      </c>
      <c r="P25" s="218"/>
      <c r="Q25" s="218" t="s">
        <v>56</v>
      </c>
      <c r="R25" s="218"/>
      <c r="S25" s="218"/>
      <c r="T25" s="218" t="s">
        <v>56</v>
      </c>
      <c r="U25" s="153" t="s">
        <v>397</v>
      </c>
      <c r="V25" s="153" t="s">
        <v>475</v>
      </c>
      <c r="W25" s="218" t="s">
        <v>56</v>
      </c>
      <c r="X25" s="55" t="s">
        <v>56</v>
      </c>
      <c r="Y25" s="153" t="s">
        <v>56</v>
      </c>
      <c r="Z25" s="153" t="s">
        <v>56</v>
      </c>
      <c r="AA25" s="218"/>
      <c r="AB25" s="153" t="s">
        <v>476</v>
      </c>
      <c r="AC25" s="218"/>
      <c r="AD25" s="32" t="s">
        <v>478</v>
      </c>
      <c r="AE25" s="32"/>
      <c r="AF25" s="32"/>
      <c r="AG25" s="32"/>
      <c r="AH25" s="32">
        <v>58</v>
      </c>
      <c r="AI25" s="32" t="s">
        <v>396</v>
      </c>
      <c r="AJ25" s="32">
        <f>AH25/2</f>
        <v>29</v>
      </c>
      <c r="AK25" s="32" t="s">
        <v>396</v>
      </c>
      <c r="AL25" s="55" t="s">
        <v>483</v>
      </c>
      <c r="AM25" s="32" t="s">
        <v>368</v>
      </c>
      <c r="AN25" s="32" t="s">
        <v>485</v>
      </c>
      <c r="AO25" s="516">
        <v>440.1</v>
      </c>
      <c r="AP25" s="599" t="s">
        <v>486</v>
      </c>
      <c r="AQ25" s="55" t="s">
        <v>408</v>
      </c>
      <c r="AR25" s="32" t="s">
        <v>362</v>
      </c>
      <c r="AS25" s="32" t="s">
        <v>364</v>
      </c>
      <c r="AT25" s="55" t="s">
        <v>406</v>
      </c>
      <c r="AU25" s="227">
        <v>2</v>
      </c>
      <c r="AV25" s="227">
        <v>2</v>
      </c>
      <c r="AW25" s="32"/>
      <c r="AX25" s="39"/>
    </row>
    <row r="26" spans="1:50" ht="27.75" customHeight="1">
      <c r="A26" s="129">
        <f t="shared" si="4"/>
        <v>22</v>
      </c>
      <c r="B26" s="38" t="s">
        <v>52</v>
      </c>
      <c r="C26" s="39" t="s">
        <v>66</v>
      </c>
      <c r="D26" s="40">
        <v>52</v>
      </c>
      <c r="E26" s="41" t="str">
        <f t="shared" si="2"/>
        <v>Кирова д.52</v>
      </c>
      <c r="F26" s="227" t="s">
        <v>377</v>
      </c>
      <c r="G26" s="335" t="s">
        <v>508</v>
      </c>
      <c r="H26" s="227" t="s">
        <v>481</v>
      </c>
      <c r="I26" s="35">
        <v>446.8</v>
      </c>
      <c r="J26" s="140">
        <f>I26</f>
        <v>446.8</v>
      </c>
      <c r="K26" s="105">
        <v>0</v>
      </c>
      <c r="L26" s="105">
        <v>0</v>
      </c>
      <c r="M26" s="105">
        <v>0</v>
      </c>
      <c r="N26" s="163">
        <v>2018</v>
      </c>
      <c r="O26" s="153" t="s">
        <v>397</v>
      </c>
      <c r="P26" s="218"/>
      <c r="Q26" s="218"/>
      <c r="R26" s="218"/>
      <c r="S26" s="218"/>
      <c r="T26" s="218" t="s">
        <v>56</v>
      </c>
      <c r="U26" s="153" t="s">
        <v>397</v>
      </c>
      <c r="V26" s="153" t="s">
        <v>475</v>
      </c>
      <c r="W26" s="218" t="s">
        <v>56</v>
      </c>
      <c r="X26" s="218" t="s">
        <v>397</v>
      </c>
      <c r="Y26" s="153" t="s">
        <v>56</v>
      </c>
      <c r="Z26" s="153" t="s">
        <v>56</v>
      </c>
      <c r="AA26" s="218"/>
      <c r="AB26" s="153" t="s">
        <v>476</v>
      </c>
      <c r="AC26" s="218"/>
      <c r="AD26" s="32" t="s">
        <v>478</v>
      </c>
      <c r="AE26" s="32"/>
      <c r="AF26" s="32"/>
      <c r="AG26" s="32"/>
      <c r="AH26" s="32">
        <v>86</v>
      </c>
      <c r="AI26" s="32" t="s">
        <v>396</v>
      </c>
      <c r="AJ26" s="32">
        <f>AH26/2</f>
        <v>43</v>
      </c>
      <c r="AK26" s="32" t="s">
        <v>396</v>
      </c>
      <c r="AL26" s="55" t="s">
        <v>483</v>
      </c>
      <c r="AM26" s="32" t="s">
        <v>368</v>
      </c>
      <c r="AN26" s="32" t="s">
        <v>485</v>
      </c>
      <c r="AO26" s="516">
        <v>684.5</v>
      </c>
      <c r="AP26" s="599" t="s">
        <v>486</v>
      </c>
      <c r="AQ26" s="55" t="s">
        <v>408</v>
      </c>
      <c r="AR26" s="32" t="s">
        <v>362</v>
      </c>
      <c r="AS26" s="32" t="s">
        <v>364</v>
      </c>
      <c r="AT26" s="55" t="s">
        <v>406</v>
      </c>
      <c r="AU26" s="227"/>
      <c r="AV26" s="227"/>
      <c r="AW26" s="32"/>
      <c r="AX26" s="39"/>
    </row>
    <row r="27" spans="1:50" ht="27.75" customHeight="1">
      <c r="A27" s="129">
        <f t="shared" si="4"/>
        <v>23</v>
      </c>
      <c r="B27" s="38" t="s">
        <v>52</v>
      </c>
      <c r="C27" s="39" t="s">
        <v>66</v>
      </c>
      <c r="D27" s="40">
        <v>54</v>
      </c>
      <c r="E27" s="41" t="str">
        <f t="shared" si="2"/>
        <v>Кирова д.54</v>
      </c>
      <c r="F27" s="227" t="s">
        <v>378</v>
      </c>
      <c r="G27" s="335" t="str">
        <f>F27</f>
        <v>плоская</v>
      </c>
      <c r="H27" s="227" t="s">
        <v>482</v>
      </c>
      <c r="I27" s="35">
        <v>2207.1</v>
      </c>
      <c r="J27" s="160">
        <v>0</v>
      </c>
      <c r="K27" s="105">
        <v>0</v>
      </c>
      <c r="L27" s="105">
        <v>0</v>
      </c>
      <c r="M27" s="104">
        <f>I27</f>
        <v>2207.1</v>
      </c>
      <c r="N27" s="163">
        <v>2007</v>
      </c>
      <c r="O27" s="55" t="s">
        <v>56</v>
      </c>
      <c r="P27" s="55" t="s">
        <v>56</v>
      </c>
      <c r="Q27" s="55" t="s">
        <v>56</v>
      </c>
      <c r="R27" s="55" t="s">
        <v>56</v>
      </c>
      <c r="S27" s="55" t="s">
        <v>56</v>
      </c>
      <c r="T27" s="55" t="s">
        <v>56</v>
      </c>
      <c r="U27" s="55" t="s">
        <v>56</v>
      </c>
      <c r="V27" s="55" t="s">
        <v>56</v>
      </c>
      <c r="W27" s="218" t="s">
        <v>56</v>
      </c>
      <c r="X27" s="55" t="s">
        <v>56</v>
      </c>
      <c r="Y27" s="109" t="s">
        <v>397</v>
      </c>
      <c r="Z27" s="109" t="s">
        <v>383</v>
      </c>
      <c r="AA27" s="218"/>
      <c r="AB27" s="109" t="s">
        <v>479</v>
      </c>
      <c r="AC27" s="109">
        <v>0.22</v>
      </c>
      <c r="AD27" s="55" t="s">
        <v>411</v>
      </c>
      <c r="AE27" s="32"/>
      <c r="AF27" s="55" t="s">
        <v>56</v>
      </c>
      <c r="AG27" s="55" t="s">
        <v>56</v>
      </c>
      <c r="AH27" s="55" t="s">
        <v>56</v>
      </c>
      <c r="AI27" s="55" t="s">
        <v>56</v>
      </c>
      <c r="AJ27" s="32" t="s">
        <v>56</v>
      </c>
      <c r="AK27" s="55" t="s">
        <v>56</v>
      </c>
      <c r="AL27" s="55" t="s">
        <v>483</v>
      </c>
      <c r="AM27" s="32" t="s">
        <v>368</v>
      </c>
      <c r="AN27" s="32" t="s">
        <v>485</v>
      </c>
      <c r="AO27" s="516">
        <v>2207.1</v>
      </c>
      <c r="AP27" s="599" t="s">
        <v>999</v>
      </c>
      <c r="AQ27" s="55" t="s">
        <v>408</v>
      </c>
      <c r="AR27" s="32" t="s">
        <v>362</v>
      </c>
      <c r="AS27" s="32" t="s">
        <v>364</v>
      </c>
      <c r="AT27" s="55" t="s">
        <v>406</v>
      </c>
      <c r="AU27" s="227">
        <v>6</v>
      </c>
      <c r="AV27" s="227">
        <v>6</v>
      </c>
      <c r="AW27" s="32"/>
      <c r="AX27" s="39"/>
    </row>
    <row r="28" spans="1:50" ht="27.75" customHeight="1">
      <c r="A28" s="129">
        <f t="shared" si="4"/>
        <v>24</v>
      </c>
      <c r="B28" s="38" t="s">
        <v>52</v>
      </c>
      <c r="C28" s="39" t="s">
        <v>66</v>
      </c>
      <c r="D28" s="40">
        <v>55</v>
      </c>
      <c r="E28" s="41" t="str">
        <f t="shared" si="2"/>
        <v>Кирова д.55</v>
      </c>
      <c r="F28" s="227" t="s">
        <v>377</v>
      </c>
      <c r="G28" s="335" t="s">
        <v>508</v>
      </c>
      <c r="H28" s="227" t="s">
        <v>481</v>
      </c>
      <c r="I28" s="35">
        <v>924.4</v>
      </c>
      <c r="J28" s="160">
        <v>0</v>
      </c>
      <c r="K28" s="34">
        <f>I28</f>
        <v>924.4</v>
      </c>
      <c r="L28" s="105">
        <v>0</v>
      </c>
      <c r="M28" s="105">
        <v>0</v>
      </c>
      <c r="N28" s="163">
        <v>2008</v>
      </c>
      <c r="O28" s="153" t="s">
        <v>397</v>
      </c>
      <c r="P28" s="218"/>
      <c r="Q28" s="218">
        <v>12</v>
      </c>
      <c r="R28" s="218"/>
      <c r="S28" s="218"/>
      <c r="T28" s="218" t="s">
        <v>56</v>
      </c>
      <c r="U28" s="153" t="s">
        <v>397</v>
      </c>
      <c r="V28" s="153" t="s">
        <v>475</v>
      </c>
      <c r="W28" s="218" t="s">
        <v>56</v>
      </c>
      <c r="X28" s="218" t="s">
        <v>397</v>
      </c>
      <c r="Y28" s="153" t="s">
        <v>56</v>
      </c>
      <c r="Z28" s="153" t="s">
        <v>56</v>
      </c>
      <c r="AA28" s="218"/>
      <c r="AB28" s="48" t="s">
        <v>477</v>
      </c>
      <c r="AC28" s="153" t="s">
        <v>56</v>
      </c>
      <c r="AD28" s="32" t="s">
        <v>478</v>
      </c>
      <c r="AE28" s="32"/>
      <c r="AF28" s="32"/>
      <c r="AG28" s="32"/>
      <c r="AH28" s="32">
        <v>134</v>
      </c>
      <c r="AI28" s="32" t="s">
        <v>396</v>
      </c>
      <c r="AJ28" s="32">
        <f>AH28/2</f>
        <v>67</v>
      </c>
      <c r="AK28" s="32" t="s">
        <v>396</v>
      </c>
      <c r="AL28" s="55" t="s">
        <v>483</v>
      </c>
      <c r="AM28" s="32" t="s">
        <v>368</v>
      </c>
      <c r="AN28" s="32" t="s">
        <v>485</v>
      </c>
      <c r="AO28" s="516">
        <v>924.4</v>
      </c>
      <c r="AP28" s="599" t="s">
        <v>486</v>
      </c>
      <c r="AQ28" s="55" t="s">
        <v>408</v>
      </c>
      <c r="AR28" s="32" t="s">
        <v>362</v>
      </c>
      <c r="AS28" s="32" t="s">
        <v>364</v>
      </c>
      <c r="AT28" s="55" t="s">
        <v>406</v>
      </c>
      <c r="AU28" s="227">
        <v>2</v>
      </c>
      <c r="AV28" s="227">
        <v>2</v>
      </c>
      <c r="AW28" s="32"/>
      <c r="AX28" s="39"/>
    </row>
    <row r="29" spans="1:50" ht="27.75" customHeight="1">
      <c r="A29" s="129">
        <f t="shared" si="4"/>
        <v>25</v>
      </c>
      <c r="B29" s="38" t="s">
        <v>52</v>
      </c>
      <c r="C29" s="39" t="s">
        <v>66</v>
      </c>
      <c r="D29" s="40" t="s">
        <v>71</v>
      </c>
      <c r="E29" s="41" t="str">
        <f t="shared" si="2"/>
        <v>Кирова д.55а</v>
      </c>
      <c r="F29" s="227" t="s">
        <v>377</v>
      </c>
      <c r="G29" s="335" t="s">
        <v>508</v>
      </c>
      <c r="H29" s="227" t="s">
        <v>481</v>
      </c>
      <c r="I29" s="35">
        <v>911.5</v>
      </c>
      <c r="J29" s="623">
        <v>0</v>
      </c>
      <c r="K29" s="34">
        <f>I29</f>
        <v>911.5</v>
      </c>
      <c r="L29" s="105">
        <v>0</v>
      </c>
      <c r="M29" s="105">
        <v>0</v>
      </c>
      <c r="N29" s="191" t="s">
        <v>56</v>
      </c>
      <c r="O29" s="153" t="s">
        <v>397</v>
      </c>
      <c r="P29" s="218"/>
      <c r="Q29" s="218"/>
      <c r="R29" s="218"/>
      <c r="S29" s="218"/>
      <c r="T29" s="218" t="s">
        <v>56</v>
      </c>
      <c r="U29" s="153" t="s">
        <v>397</v>
      </c>
      <c r="V29" s="153" t="s">
        <v>475</v>
      </c>
      <c r="W29" s="218" t="s">
        <v>56</v>
      </c>
      <c r="X29" s="218" t="s">
        <v>397</v>
      </c>
      <c r="Y29" s="153" t="s">
        <v>56</v>
      </c>
      <c r="Z29" s="153" t="s">
        <v>56</v>
      </c>
      <c r="AA29" s="218"/>
      <c r="AB29" s="48" t="s">
        <v>477</v>
      </c>
      <c r="AC29" s="153" t="s">
        <v>56</v>
      </c>
      <c r="AD29" s="32" t="s">
        <v>478</v>
      </c>
      <c r="AE29" s="32"/>
      <c r="AF29" s="32"/>
      <c r="AG29" s="32"/>
      <c r="AH29" s="32">
        <v>142</v>
      </c>
      <c r="AI29" s="32" t="s">
        <v>396</v>
      </c>
      <c r="AJ29" s="32">
        <f>AH29/2</f>
        <v>71</v>
      </c>
      <c r="AK29" s="32" t="s">
        <v>396</v>
      </c>
      <c r="AL29" s="55" t="s">
        <v>483</v>
      </c>
      <c r="AM29" s="32" t="s">
        <v>368</v>
      </c>
      <c r="AN29" s="32" t="s">
        <v>485</v>
      </c>
      <c r="AO29" s="516">
        <v>911.5</v>
      </c>
      <c r="AP29" s="599" t="s">
        <v>486</v>
      </c>
      <c r="AQ29" s="55" t="s">
        <v>408</v>
      </c>
      <c r="AR29" s="32" t="s">
        <v>362</v>
      </c>
      <c r="AS29" s="32" t="s">
        <v>364</v>
      </c>
      <c r="AT29" s="55" t="s">
        <v>406</v>
      </c>
      <c r="AU29" s="227">
        <v>2</v>
      </c>
      <c r="AV29" s="227">
        <v>2</v>
      </c>
      <c r="AW29" s="32"/>
      <c r="AX29" s="39"/>
    </row>
    <row r="30" spans="1:50" ht="27.75" customHeight="1">
      <c r="A30" s="129">
        <f t="shared" si="4"/>
        <v>26</v>
      </c>
      <c r="B30" s="38" t="s">
        <v>52</v>
      </c>
      <c r="C30" s="39" t="s">
        <v>66</v>
      </c>
      <c r="D30" s="40">
        <v>57</v>
      </c>
      <c r="E30" s="41" t="str">
        <f t="shared" si="2"/>
        <v>Кирова д.57</v>
      </c>
      <c r="F30" s="227" t="s">
        <v>377</v>
      </c>
      <c r="G30" s="335" t="s">
        <v>508</v>
      </c>
      <c r="H30" s="227" t="s">
        <v>481</v>
      </c>
      <c r="I30" s="35">
        <v>1057</v>
      </c>
      <c r="J30" s="135">
        <f>I30</f>
        <v>1057</v>
      </c>
      <c r="K30" s="104">
        <v>0</v>
      </c>
      <c r="L30" s="104">
        <v>0</v>
      </c>
      <c r="M30" s="104">
        <v>0</v>
      </c>
      <c r="N30" s="626" t="s">
        <v>56</v>
      </c>
      <c r="O30" s="153" t="s">
        <v>397</v>
      </c>
      <c r="P30" s="218"/>
      <c r="Q30" s="218"/>
      <c r="R30" s="218"/>
      <c r="S30" s="218"/>
      <c r="T30" s="218" t="s">
        <v>56</v>
      </c>
      <c r="U30" s="153" t="s">
        <v>397</v>
      </c>
      <c r="V30" s="153" t="s">
        <v>475</v>
      </c>
      <c r="W30" s="218" t="s">
        <v>56</v>
      </c>
      <c r="X30" s="218" t="s">
        <v>397</v>
      </c>
      <c r="Y30" s="153" t="s">
        <v>56</v>
      </c>
      <c r="Z30" s="153" t="s">
        <v>56</v>
      </c>
      <c r="AA30" s="218"/>
      <c r="AB30" s="153" t="s">
        <v>476</v>
      </c>
      <c r="AC30" s="153" t="s">
        <v>56</v>
      </c>
      <c r="AD30" s="32" t="s">
        <v>478</v>
      </c>
      <c r="AE30" s="32"/>
      <c r="AF30" s="32"/>
      <c r="AG30" s="32"/>
      <c r="AH30" s="32">
        <v>74</v>
      </c>
      <c r="AI30" s="32" t="s">
        <v>396</v>
      </c>
      <c r="AJ30" s="32">
        <f>AH30/2</f>
        <v>37</v>
      </c>
      <c r="AK30" s="32" t="s">
        <v>396</v>
      </c>
      <c r="AL30" s="55" t="s">
        <v>483</v>
      </c>
      <c r="AM30" s="32" t="s">
        <v>368</v>
      </c>
      <c r="AN30" s="32" t="s">
        <v>485</v>
      </c>
      <c r="AO30" s="516">
        <v>934.6</v>
      </c>
      <c r="AP30" s="599" t="s">
        <v>486</v>
      </c>
      <c r="AQ30" s="55" t="s">
        <v>408</v>
      </c>
      <c r="AR30" s="32" t="s">
        <v>362</v>
      </c>
      <c r="AS30" s="32" t="s">
        <v>364</v>
      </c>
      <c r="AT30" s="55" t="s">
        <v>406</v>
      </c>
      <c r="AU30" s="227">
        <v>2</v>
      </c>
      <c r="AV30" s="227">
        <v>2</v>
      </c>
      <c r="AW30" s="32"/>
      <c r="AX30" s="39"/>
    </row>
    <row r="31" spans="1:50" ht="27.75" customHeight="1">
      <c r="A31" s="129">
        <f t="shared" si="4"/>
        <v>27</v>
      </c>
      <c r="B31" s="38" t="s">
        <v>52</v>
      </c>
      <c r="C31" s="39" t="s">
        <v>66</v>
      </c>
      <c r="D31" s="40">
        <v>61</v>
      </c>
      <c r="E31" s="41" t="str">
        <f t="shared" si="2"/>
        <v>Кирова д.61</v>
      </c>
      <c r="F31" s="227" t="s">
        <v>377</v>
      </c>
      <c r="G31" s="335" t="s">
        <v>508</v>
      </c>
      <c r="H31" s="227" t="s">
        <v>481</v>
      </c>
      <c r="I31" s="35">
        <v>1268.6</v>
      </c>
      <c r="J31" s="160">
        <v>0</v>
      </c>
      <c r="K31" s="34">
        <f>I31</f>
        <v>1268.6</v>
      </c>
      <c r="L31" s="105">
        <v>0</v>
      </c>
      <c r="M31" s="105">
        <v>0</v>
      </c>
      <c r="N31" s="627">
        <v>2008</v>
      </c>
      <c r="O31" s="153" t="s">
        <v>397</v>
      </c>
      <c r="P31" s="218"/>
      <c r="Q31" s="218">
        <v>8</v>
      </c>
      <c r="R31" s="218"/>
      <c r="S31" s="218"/>
      <c r="T31" s="218" t="s">
        <v>56</v>
      </c>
      <c r="U31" s="153" t="s">
        <v>397</v>
      </c>
      <c r="V31" s="153" t="s">
        <v>475</v>
      </c>
      <c r="W31" s="218" t="s">
        <v>56</v>
      </c>
      <c r="X31" s="218" t="s">
        <v>397</v>
      </c>
      <c r="Y31" s="153" t="s">
        <v>56</v>
      </c>
      <c r="Z31" s="153" t="s">
        <v>56</v>
      </c>
      <c r="AA31" s="218"/>
      <c r="AB31" s="48" t="s">
        <v>477</v>
      </c>
      <c r="AC31" s="153" t="s">
        <v>56</v>
      </c>
      <c r="AD31" s="32" t="s">
        <v>478</v>
      </c>
      <c r="AE31" s="32"/>
      <c r="AF31" s="32"/>
      <c r="AG31" s="32"/>
      <c r="AH31" s="32">
        <v>194</v>
      </c>
      <c r="AI31" s="32" t="s">
        <v>396</v>
      </c>
      <c r="AJ31" s="32">
        <f>AH31/2</f>
        <v>97</v>
      </c>
      <c r="AK31" s="32" t="s">
        <v>396</v>
      </c>
      <c r="AL31" s="55" t="s">
        <v>483</v>
      </c>
      <c r="AM31" s="32" t="s">
        <v>368</v>
      </c>
      <c r="AN31" s="32" t="s">
        <v>485</v>
      </c>
      <c r="AO31" s="516">
        <v>1268.6</v>
      </c>
      <c r="AP31" s="599" t="s">
        <v>486</v>
      </c>
      <c r="AQ31" s="55" t="s">
        <v>408</v>
      </c>
      <c r="AR31" s="32" t="s">
        <v>362</v>
      </c>
      <c r="AS31" s="32" t="s">
        <v>364</v>
      </c>
      <c r="AT31" s="55" t="s">
        <v>406</v>
      </c>
      <c r="AU31" s="227">
        <v>2</v>
      </c>
      <c r="AV31" s="227">
        <v>2</v>
      </c>
      <c r="AW31" s="32"/>
      <c r="AX31" s="39"/>
    </row>
    <row r="32" spans="1:50" ht="27.75" customHeight="1">
      <c r="A32" s="129">
        <f t="shared" si="4"/>
        <v>28</v>
      </c>
      <c r="B32" s="38" t="s">
        <v>52</v>
      </c>
      <c r="C32" s="39" t="s">
        <v>72</v>
      </c>
      <c r="D32" s="40">
        <v>12</v>
      </c>
      <c r="E32" s="41" t="str">
        <f t="shared" si="2"/>
        <v>Красногвардейская д.12</v>
      </c>
      <c r="F32" s="227" t="s">
        <v>377</v>
      </c>
      <c r="G32" s="335" t="s">
        <v>508</v>
      </c>
      <c r="H32" s="227" t="s">
        <v>481</v>
      </c>
      <c r="I32" s="35">
        <v>1313</v>
      </c>
      <c r="J32" s="135">
        <f>I32</f>
        <v>1313</v>
      </c>
      <c r="K32" s="105">
        <v>0</v>
      </c>
      <c r="L32" s="105">
        <v>0</v>
      </c>
      <c r="M32" s="105">
        <v>0</v>
      </c>
      <c r="N32" s="617">
        <v>2008</v>
      </c>
      <c r="O32" s="153" t="s">
        <v>397</v>
      </c>
      <c r="P32" s="48"/>
      <c r="Q32" s="218"/>
      <c r="R32" s="48"/>
      <c r="S32" s="48"/>
      <c r="T32" s="218" t="s">
        <v>56</v>
      </c>
      <c r="U32" s="153" t="s">
        <v>397</v>
      </c>
      <c r="V32" s="153" t="s">
        <v>475</v>
      </c>
      <c r="W32" s="218" t="s">
        <v>56</v>
      </c>
      <c r="X32" s="218" t="s">
        <v>397</v>
      </c>
      <c r="Y32" s="153" t="s">
        <v>56</v>
      </c>
      <c r="Z32" s="153" t="s">
        <v>56</v>
      </c>
      <c r="AA32" s="48"/>
      <c r="AB32" s="153" t="s">
        <v>476</v>
      </c>
      <c r="AC32" s="153" t="s">
        <v>56</v>
      </c>
      <c r="AD32" s="32" t="s">
        <v>478</v>
      </c>
      <c r="AE32" s="32"/>
      <c r="AF32" s="32"/>
      <c r="AG32" s="32"/>
      <c r="AH32" s="32">
        <v>74</v>
      </c>
      <c r="AI32" s="32" t="s">
        <v>396</v>
      </c>
      <c r="AJ32" s="32">
        <f>AH32/2</f>
        <v>37</v>
      </c>
      <c r="AK32" s="32" t="s">
        <v>396</v>
      </c>
      <c r="AL32" s="55" t="s">
        <v>483</v>
      </c>
      <c r="AM32" s="32" t="s">
        <v>368</v>
      </c>
      <c r="AN32" s="32" t="s">
        <v>485</v>
      </c>
      <c r="AO32" s="516">
        <v>918.2</v>
      </c>
      <c r="AP32" s="599" t="s">
        <v>486</v>
      </c>
      <c r="AQ32" s="55" t="s">
        <v>408</v>
      </c>
      <c r="AR32" s="32" t="s">
        <v>362</v>
      </c>
      <c r="AS32" s="32" t="s">
        <v>364</v>
      </c>
      <c r="AT32" s="55" t="s">
        <v>406</v>
      </c>
      <c r="AU32" s="227">
        <v>2</v>
      </c>
      <c r="AV32" s="227"/>
      <c r="AW32" s="32"/>
      <c r="AX32" s="39"/>
    </row>
    <row r="33" spans="1:50" ht="27.75" customHeight="1">
      <c r="A33" s="129">
        <f t="shared" si="4"/>
        <v>29</v>
      </c>
      <c r="B33" s="38" t="s">
        <v>52</v>
      </c>
      <c r="C33" s="39" t="s">
        <v>72</v>
      </c>
      <c r="D33" s="40">
        <v>5</v>
      </c>
      <c r="E33" s="41" t="str">
        <f t="shared" si="2"/>
        <v>Красногвардейская д.5</v>
      </c>
      <c r="F33" s="227" t="s">
        <v>378</v>
      </c>
      <c r="G33" s="335" t="str">
        <f>F33</f>
        <v>плоская</v>
      </c>
      <c r="H33" s="227" t="s">
        <v>482</v>
      </c>
      <c r="I33" s="35">
        <v>1270</v>
      </c>
      <c r="J33" s="623">
        <v>0</v>
      </c>
      <c r="K33" s="105">
        <v>0</v>
      </c>
      <c r="L33" s="105">
        <v>0</v>
      </c>
      <c r="M33" s="104">
        <f>I33</f>
        <v>1270</v>
      </c>
      <c r="N33" s="626" t="s">
        <v>56</v>
      </c>
      <c r="O33" s="55" t="s">
        <v>56</v>
      </c>
      <c r="P33" s="55" t="s">
        <v>56</v>
      </c>
      <c r="Q33" s="55" t="s">
        <v>56</v>
      </c>
      <c r="R33" s="55" t="s">
        <v>56</v>
      </c>
      <c r="S33" s="55" t="s">
        <v>56</v>
      </c>
      <c r="T33" s="55" t="s">
        <v>56</v>
      </c>
      <c r="U33" s="55" t="s">
        <v>56</v>
      </c>
      <c r="V33" s="55" t="s">
        <v>56</v>
      </c>
      <c r="W33" s="218" t="s">
        <v>56</v>
      </c>
      <c r="X33" s="55" t="s">
        <v>56</v>
      </c>
      <c r="Y33" s="109" t="s">
        <v>397</v>
      </c>
      <c r="Z33" s="109" t="s">
        <v>383</v>
      </c>
      <c r="AA33" s="218"/>
      <c r="AB33" s="109" t="s">
        <v>479</v>
      </c>
      <c r="AC33" s="109">
        <v>0.22</v>
      </c>
      <c r="AD33" s="55" t="s">
        <v>411</v>
      </c>
      <c r="AE33" s="32"/>
      <c r="AF33" s="55" t="s">
        <v>56</v>
      </c>
      <c r="AG33" s="55" t="s">
        <v>56</v>
      </c>
      <c r="AH33" s="55" t="s">
        <v>56</v>
      </c>
      <c r="AI33" s="55" t="s">
        <v>56</v>
      </c>
      <c r="AJ33" s="32" t="s">
        <v>56</v>
      </c>
      <c r="AK33" s="55" t="s">
        <v>56</v>
      </c>
      <c r="AL33" s="55" t="s">
        <v>483</v>
      </c>
      <c r="AM33" s="32" t="s">
        <v>368</v>
      </c>
      <c r="AN33" s="32" t="s">
        <v>485</v>
      </c>
      <c r="AO33" s="516">
        <v>1270</v>
      </c>
      <c r="AP33" s="599" t="s">
        <v>486</v>
      </c>
      <c r="AQ33" s="55" t="s">
        <v>408</v>
      </c>
      <c r="AR33" s="32" t="s">
        <v>362</v>
      </c>
      <c r="AS33" s="32" t="s">
        <v>364</v>
      </c>
      <c r="AT33" s="55" t="s">
        <v>406</v>
      </c>
      <c r="AU33" s="227">
        <v>2</v>
      </c>
      <c r="AV33" s="227"/>
      <c r="AW33" s="32"/>
      <c r="AX33" s="39"/>
    </row>
    <row r="34" spans="1:50" ht="27.75" customHeight="1">
      <c r="A34" s="129">
        <f t="shared" si="4"/>
        <v>30</v>
      </c>
      <c r="B34" s="38" t="s">
        <v>52</v>
      </c>
      <c r="C34" s="39" t="s">
        <v>74</v>
      </c>
      <c r="D34" s="40">
        <v>1</v>
      </c>
      <c r="E34" s="41" t="str">
        <f t="shared" si="2"/>
        <v>Ленина д.1</v>
      </c>
      <c r="F34" s="227" t="s">
        <v>377</v>
      </c>
      <c r="G34" s="335" t="s">
        <v>508</v>
      </c>
      <c r="H34" s="227" t="s">
        <v>480</v>
      </c>
      <c r="I34" s="35">
        <v>1366</v>
      </c>
      <c r="J34" s="160">
        <v>0</v>
      </c>
      <c r="K34" s="34">
        <f>I34</f>
        <v>1366</v>
      </c>
      <c r="L34" s="105">
        <v>0</v>
      </c>
      <c r="M34" s="105">
        <v>0</v>
      </c>
      <c r="N34" s="33">
        <v>2009</v>
      </c>
      <c r="O34" s="55" t="s">
        <v>56</v>
      </c>
      <c r="P34" s="48"/>
      <c r="Q34" s="218" t="s">
        <v>56</v>
      </c>
      <c r="R34" s="48"/>
      <c r="S34" s="48"/>
      <c r="T34" s="218" t="s">
        <v>56</v>
      </c>
      <c r="U34" s="153" t="s">
        <v>397</v>
      </c>
      <c r="V34" s="153" t="s">
        <v>475</v>
      </c>
      <c r="W34" s="218" t="s">
        <v>474</v>
      </c>
      <c r="X34" s="55" t="s">
        <v>56</v>
      </c>
      <c r="Y34" s="153" t="s">
        <v>56</v>
      </c>
      <c r="Z34" s="153" t="s">
        <v>56</v>
      </c>
      <c r="AA34" s="48"/>
      <c r="AB34" s="48" t="s">
        <v>477</v>
      </c>
      <c r="AC34" s="153" t="s">
        <v>56</v>
      </c>
      <c r="AD34" s="32" t="s">
        <v>478</v>
      </c>
      <c r="AE34" s="32"/>
      <c r="AF34" s="32"/>
      <c r="AG34" s="32"/>
      <c r="AH34" s="32">
        <v>80</v>
      </c>
      <c r="AI34" s="32" t="s">
        <v>396</v>
      </c>
      <c r="AJ34" s="32">
        <f aca="true" t="shared" si="5" ref="AJ34:AJ49">AH34/2</f>
        <v>40</v>
      </c>
      <c r="AK34" s="32" t="s">
        <v>396</v>
      </c>
      <c r="AL34" s="55" t="s">
        <v>483</v>
      </c>
      <c r="AM34" s="32" t="s">
        <v>368</v>
      </c>
      <c r="AN34" s="32" t="s">
        <v>485</v>
      </c>
      <c r="AO34" s="516">
        <v>965.1</v>
      </c>
      <c r="AP34" s="599" t="s">
        <v>486</v>
      </c>
      <c r="AQ34" s="55" t="s">
        <v>408</v>
      </c>
      <c r="AR34" s="32" t="s">
        <v>362</v>
      </c>
      <c r="AS34" s="32" t="s">
        <v>364</v>
      </c>
      <c r="AT34" s="55" t="s">
        <v>406</v>
      </c>
      <c r="AU34" s="227"/>
      <c r="AV34" s="227"/>
      <c r="AW34" s="32"/>
      <c r="AX34" s="39"/>
    </row>
    <row r="35" spans="1:50" ht="27.75" customHeight="1">
      <c r="A35" s="129">
        <f t="shared" si="4"/>
        <v>31</v>
      </c>
      <c r="B35" s="38" t="s">
        <v>52</v>
      </c>
      <c r="C35" s="39" t="s">
        <v>74</v>
      </c>
      <c r="D35" s="40">
        <v>14</v>
      </c>
      <c r="E35" s="41" t="str">
        <f t="shared" si="2"/>
        <v>Ленина д.14</v>
      </c>
      <c r="F35" s="227" t="s">
        <v>377</v>
      </c>
      <c r="G35" s="335" t="s">
        <v>508</v>
      </c>
      <c r="H35" s="227" t="s">
        <v>480</v>
      </c>
      <c r="I35" s="35">
        <v>1701</v>
      </c>
      <c r="J35" s="140">
        <f>I35</f>
        <v>1701</v>
      </c>
      <c r="K35" s="105">
        <v>0</v>
      </c>
      <c r="L35" s="105">
        <v>0</v>
      </c>
      <c r="M35" s="105">
        <v>0</v>
      </c>
      <c r="N35" s="191" t="s">
        <v>56</v>
      </c>
      <c r="O35" s="55" t="s">
        <v>56</v>
      </c>
      <c r="P35" s="48"/>
      <c r="Q35" s="218" t="s">
        <v>56</v>
      </c>
      <c r="R35" s="48"/>
      <c r="S35" s="48"/>
      <c r="T35" s="218" t="s">
        <v>56</v>
      </c>
      <c r="U35" s="153" t="s">
        <v>397</v>
      </c>
      <c r="V35" s="153" t="s">
        <v>475</v>
      </c>
      <c r="W35" s="218" t="s">
        <v>474</v>
      </c>
      <c r="X35" s="55" t="s">
        <v>56</v>
      </c>
      <c r="Y35" s="153" t="s">
        <v>56</v>
      </c>
      <c r="Z35" s="153" t="s">
        <v>56</v>
      </c>
      <c r="AA35" s="48"/>
      <c r="AB35" s="153" t="s">
        <v>476</v>
      </c>
      <c r="AC35" s="153" t="s">
        <v>56</v>
      </c>
      <c r="AD35" s="32" t="s">
        <v>478</v>
      </c>
      <c r="AE35" s="32"/>
      <c r="AF35" s="32"/>
      <c r="AG35" s="32"/>
      <c r="AH35" s="32">
        <v>90</v>
      </c>
      <c r="AI35" s="32" t="s">
        <v>396</v>
      </c>
      <c r="AJ35" s="32">
        <f t="shared" si="5"/>
        <v>45</v>
      </c>
      <c r="AK35" s="32" t="s">
        <v>396</v>
      </c>
      <c r="AL35" s="55" t="s">
        <v>483</v>
      </c>
      <c r="AM35" s="32" t="s">
        <v>368</v>
      </c>
      <c r="AN35" s="32" t="s">
        <v>485</v>
      </c>
      <c r="AO35" s="516">
        <v>1194.2</v>
      </c>
      <c r="AP35" s="599" t="s">
        <v>486</v>
      </c>
      <c r="AQ35" s="55" t="s">
        <v>408</v>
      </c>
      <c r="AR35" s="32" t="s">
        <v>362</v>
      </c>
      <c r="AS35" s="32" t="s">
        <v>364</v>
      </c>
      <c r="AT35" s="55" t="s">
        <v>406</v>
      </c>
      <c r="AU35" s="227"/>
      <c r="AV35" s="227"/>
      <c r="AW35" s="32"/>
      <c r="AX35" s="39"/>
    </row>
    <row r="36" spans="1:50" ht="27.75" customHeight="1">
      <c r="A36" s="129">
        <f t="shared" si="4"/>
        <v>32</v>
      </c>
      <c r="B36" s="113" t="s">
        <v>52</v>
      </c>
      <c r="C36" s="114" t="s">
        <v>74</v>
      </c>
      <c r="D36" s="115">
        <v>15</v>
      </c>
      <c r="E36" s="116" t="str">
        <f t="shared" si="2"/>
        <v>Ленина д.15</v>
      </c>
      <c r="F36" s="227" t="s">
        <v>377</v>
      </c>
      <c r="G36" s="335" t="s">
        <v>508</v>
      </c>
      <c r="H36" s="227" t="s">
        <v>480</v>
      </c>
      <c r="I36" s="35">
        <v>938</v>
      </c>
      <c r="J36" s="135">
        <f>I36</f>
        <v>938</v>
      </c>
      <c r="K36" s="34">
        <v>0</v>
      </c>
      <c r="L36" s="34">
        <v>0</v>
      </c>
      <c r="M36" s="34">
        <v>0</v>
      </c>
      <c r="N36" s="33">
        <v>2006</v>
      </c>
      <c r="O36" s="55" t="s">
        <v>56</v>
      </c>
      <c r="P36" s="48"/>
      <c r="Q36" s="218" t="s">
        <v>56</v>
      </c>
      <c r="R36" s="48"/>
      <c r="S36" s="48"/>
      <c r="T36" s="218" t="s">
        <v>56</v>
      </c>
      <c r="U36" s="153" t="s">
        <v>397</v>
      </c>
      <c r="V36" s="153" t="s">
        <v>475</v>
      </c>
      <c r="W36" s="218" t="s">
        <v>474</v>
      </c>
      <c r="X36" s="55" t="s">
        <v>56</v>
      </c>
      <c r="Y36" s="153" t="s">
        <v>56</v>
      </c>
      <c r="Z36" s="153" t="s">
        <v>56</v>
      </c>
      <c r="AA36" s="48"/>
      <c r="AB36" s="153" t="s">
        <v>476</v>
      </c>
      <c r="AC36" s="153" t="s">
        <v>56</v>
      </c>
      <c r="AD36" s="32" t="s">
        <v>478</v>
      </c>
      <c r="AE36" s="115"/>
      <c r="AF36" s="115"/>
      <c r="AG36" s="115"/>
      <c r="AH36" s="115">
        <v>64</v>
      </c>
      <c r="AI36" s="32" t="s">
        <v>396</v>
      </c>
      <c r="AJ36" s="32">
        <f t="shared" si="5"/>
        <v>32</v>
      </c>
      <c r="AK36" s="32" t="s">
        <v>396</v>
      </c>
      <c r="AL36" s="55" t="s">
        <v>483</v>
      </c>
      <c r="AM36" s="32" t="s">
        <v>368</v>
      </c>
      <c r="AN36" s="32" t="s">
        <v>485</v>
      </c>
      <c r="AO36" s="368">
        <v>645.3</v>
      </c>
      <c r="AP36" s="599" t="s">
        <v>486</v>
      </c>
      <c r="AQ36" s="55" t="s">
        <v>408</v>
      </c>
      <c r="AR36" s="32" t="s">
        <v>362</v>
      </c>
      <c r="AS36" s="32" t="s">
        <v>364</v>
      </c>
      <c r="AT36" s="55" t="s">
        <v>406</v>
      </c>
      <c r="AU36" s="227"/>
      <c r="AV36" s="227"/>
      <c r="AW36" s="115"/>
      <c r="AX36" s="114"/>
    </row>
    <row r="37" spans="1:50" ht="27.75" customHeight="1">
      <c r="A37" s="129">
        <f t="shared" si="4"/>
        <v>33</v>
      </c>
      <c r="B37" s="38" t="s">
        <v>52</v>
      </c>
      <c r="C37" s="39" t="s">
        <v>74</v>
      </c>
      <c r="D37" s="40" t="s">
        <v>75</v>
      </c>
      <c r="E37" s="41" t="str">
        <f t="shared" si="2"/>
        <v>Ленина д.15а</v>
      </c>
      <c r="F37" s="227" t="s">
        <v>377</v>
      </c>
      <c r="G37" s="335" t="s">
        <v>508</v>
      </c>
      <c r="H37" s="227" t="s">
        <v>480</v>
      </c>
      <c r="I37" s="35">
        <v>722</v>
      </c>
      <c r="J37" s="160">
        <v>0</v>
      </c>
      <c r="K37" s="34">
        <f>I37</f>
        <v>722</v>
      </c>
      <c r="L37" s="105">
        <v>0</v>
      </c>
      <c r="M37" s="105">
        <v>0</v>
      </c>
      <c r="N37" s="33" t="s">
        <v>56</v>
      </c>
      <c r="O37" s="55" t="s">
        <v>56</v>
      </c>
      <c r="P37" s="48"/>
      <c r="Q37" s="218" t="s">
        <v>56</v>
      </c>
      <c r="R37" s="48"/>
      <c r="S37" s="48"/>
      <c r="T37" s="218" t="s">
        <v>56</v>
      </c>
      <c r="U37" s="153" t="s">
        <v>397</v>
      </c>
      <c r="V37" s="153" t="s">
        <v>475</v>
      </c>
      <c r="W37" s="218" t="s">
        <v>474</v>
      </c>
      <c r="X37" s="55" t="s">
        <v>56</v>
      </c>
      <c r="Y37" s="153" t="s">
        <v>56</v>
      </c>
      <c r="Z37" s="153" t="s">
        <v>56</v>
      </c>
      <c r="AA37" s="48"/>
      <c r="AB37" s="48" t="s">
        <v>477</v>
      </c>
      <c r="AC37" s="153" t="s">
        <v>56</v>
      </c>
      <c r="AD37" s="32" t="s">
        <v>478</v>
      </c>
      <c r="AE37" s="32"/>
      <c r="AF37" s="32"/>
      <c r="AG37" s="32"/>
      <c r="AH37" s="32"/>
      <c r="AI37" s="32" t="s">
        <v>396</v>
      </c>
      <c r="AJ37" s="32">
        <f t="shared" si="5"/>
        <v>0</v>
      </c>
      <c r="AK37" s="32" t="s">
        <v>396</v>
      </c>
      <c r="AL37" s="55" t="s">
        <v>483</v>
      </c>
      <c r="AM37" s="32" t="s">
        <v>368</v>
      </c>
      <c r="AN37" s="32" t="s">
        <v>485</v>
      </c>
      <c r="AO37" s="688">
        <v>485.5</v>
      </c>
      <c r="AP37" s="599" t="s">
        <v>486</v>
      </c>
      <c r="AQ37" s="55" t="s">
        <v>408</v>
      </c>
      <c r="AR37" s="32" t="s">
        <v>362</v>
      </c>
      <c r="AS37" s="32" t="s">
        <v>364</v>
      </c>
      <c r="AT37" s="55" t="s">
        <v>406</v>
      </c>
      <c r="AU37" s="227"/>
      <c r="AV37" s="227"/>
      <c r="AW37" s="32"/>
      <c r="AX37" s="39"/>
    </row>
    <row r="38" spans="1:50" ht="27.75" customHeight="1">
      <c r="A38" s="129">
        <f t="shared" si="4"/>
        <v>34</v>
      </c>
      <c r="B38" s="38" t="s">
        <v>52</v>
      </c>
      <c r="C38" s="39" t="s">
        <v>74</v>
      </c>
      <c r="D38" s="40">
        <v>20</v>
      </c>
      <c r="E38" s="41" t="str">
        <f aca="true" t="shared" si="6" ref="E38:E58">CONCATENATE(C38," д.",D38)</f>
        <v>Ленина д.20</v>
      </c>
      <c r="F38" s="227" t="s">
        <v>377</v>
      </c>
      <c r="G38" s="335" t="s">
        <v>508</v>
      </c>
      <c r="H38" s="227" t="s">
        <v>480</v>
      </c>
      <c r="I38" s="35">
        <v>1322</v>
      </c>
      <c r="J38" s="140">
        <f>I38</f>
        <v>1322</v>
      </c>
      <c r="K38" s="105">
        <v>0</v>
      </c>
      <c r="L38" s="105">
        <v>0</v>
      </c>
      <c r="M38" s="105">
        <v>0</v>
      </c>
      <c r="N38" s="33">
        <v>2005</v>
      </c>
      <c r="O38" s="55" t="s">
        <v>56</v>
      </c>
      <c r="P38" s="48"/>
      <c r="Q38" s="218" t="s">
        <v>56</v>
      </c>
      <c r="R38" s="48"/>
      <c r="S38" s="48"/>
      <c r="T38" s="218" t="s">
        <v>56</v>
      </c>
      <c r="U38" s="153" t="s">
        <v>397</v>
      </c>
      <c r="V38" s="153" t="s">
        <v>475</v>
      </c>
      <c r="W38" s="218" t="s">
        <v>474</v>
      </c>
      <c r="X38" s="55" t="s">
        <v>56</v>
      </c>
      <c r="Y38" s="153" t="s">
        <v>56</v>
      </c>
      <c r="Z38" s="153" t="s">
        <v>56</v>
      </c>
      <c r="AA38" s="48"/>
      <c r="AB38" s="153" t="s">
        <v>476</v>
      </c>
      <c r="AC38" s="153" t="s">
        <v>56</v>
      </c>
      <c r="AD38" s="32" t="s">
        <v>478</v>
      </c>
      <c r="AE38" s="32"/>
      <c r="AF38" s="32"/>
      <c r="AG38" s="32"/>
      <c r="AH38" s="32">
        <v>80</v>
      </c>
      <c r="AI38" s="32" t="s">
        <v>396</v>
      </c>
      <c r="AJ38" s="32">
        <f t="shared" si="5"/>
        <v>40</v>
      </c>
      <c r="AK38" s="32" t="s">
        <v>396</v>
      </c>
      <c r="AL38" s="55" t="s">
        <v>483</v>
      </c>
      <c r="AM38" s="32" t="s">
        <v>368</v>
      </c>
      <c r="AN38" s="32" t="s">
        <v>485</v>
      </c>
      <c r="AO38" s="516">
        <v>914.2</v>
      </c>
      <c r="AP38" s="599" t="s">
        <v>486</v>
      </c>
      <c r="AQ38" s="55" t="s">
        <v>408</v>
      </c>
      <c r="AR38" s="32" t="s">
        <v>362</v>
      </c>
      <c r="AS38" s="32" t="s">
        <v>364</v>
      </c>
      <c r="AT38" s="55" t="s">
        <v>406</v>
      </c>
      <c r="AU38" s="227"/>
      <c r="AV38" s="227"/>
      <c r="AW38" s="32"/>
      <c r="AX38" s="39"/>
    </row>
    <row r="39" spans="1:50" s="73" customFormat="1" ht="27.75" customHeight="1">
      <c r="A39" s="129">
        <f t="shared" si="4"/>
        <v>35</v>
      </c>
      <c r="B39" s="38" t="s">
        <v>52</v>
      </c>
      <c r="C39" s="39" t="s">
        <v>74</v>
      </c>
      <c r="D39" s="40">
        <v>22</v>
      </c>
      <c r="E39" s="41" t="str">
        <f t="shared" si="6"/>
        <v>Ленина д.22</v>
      </c>
      <c r="F39" s="227" t="s">
        <v>377</v>
      </c>
      <c r="G39" s="335" t="s">
        <v>508</v>
      </c>
      <c r="H39" s="227" t="s">
        <v>480</v>
      </c>
      <c r="I39" s="35">
        <v>742</v>
      </c>
      <c r="J39" s="140">
        <f>I39</f>
        <v>742</v>
      </c>
      <c r="K39" s="105">
        <v>0</v>
      </c>
      <c r="L39" s="105">
        <v>0</v>
      </c>
      <c r="M39" s="105">
        <v>0</v>
      </c>
      <c r="N39" s="626">
        <v>2016</v>
      </c>
      <c r="O39" s="55" t="s">
        <v>56</v>
      </c>
      <c r="P39" s="218"/>
      <c r="Q39" s="218" t="s">
        <v>56</v>
      </c>
      <c r="R39" s="218"/>
      <c r="S39" s="218"/>
      <c r="T39" s="218" t="s">
        <v>56</v>
      </c>
      <c r="U39" s="153" t="s">
        <v>397</v>
      </c>
      <c r="V39" s="153" t="s">
        <v>475</v>
      </c>
      <c r="W39" s="218" t="s">
        <v>474</v>
      </c>
      <c r="X39" s="55" t="s">
        <v>56</v>
      </c>
      <c r="Y39" s="153" t="s">
        <v>56</v>
      </c>
      <c r="Z39" s="153" t="s">
        <v>56</v>
      </c>
      <c r="AA39" s="218"/>
      <c r="AB39" s="153" t="s">
        <v>476</v>
      </c>
      <c r="AC39" s="153" t="s">
        <v>56</v>
      </c>
      <c r="AD39" s="32" t="s">
        <v>478</v>
      </c>
      <c r="AE39" s="32"/>
      <c r="AF39" s="32"/>
      <c r="AG39" s="32"/>
      <c r="AH39" s="32">
        <v>44</v>
      </c>
      <c r="AI39" s="32" t="s">
        <v>396</v>
      </c>
      <c r="AJ39" s="32">
        <f t="shared" si="5"/>
        <v>22</v>
      </c>
      <c r="AK39" s="32" t="s">
        <v>396</v>
      </c>
      <c r="AL39" s="55" t="s">
        <v>483</v>
      </c>
      <c r="AM39" s="32" t="s">
        <v>368</v>
      </c>
      <c r="AN39" s="32" t="s">
        <v>485</v>
      </c>
      <c r="AO39" s="516">
        <v>495.7</v>
      </c>
      <c r="AP39" s="599" t="s">
        <v>486</v>
      </c>
      <c r="AQ39" s="55" t="s">
        <v>408</v>
      </c>
      <c r="AR39" s="32" t="s">
        <v>362</v>
      </c>
      <c r="AS39" s="32" t="s">
        <v>364</v>
      </c>
      <c r="AT39" s="55" t="s">
        <v>406</v>
      </c>
      <c r="AU39" s="227"/>
      <c r="AV39" s="227"/>
      <c r="AW39" s="32"/>
      <c r="AX39" s="39"/>
    </row>
    <row r="40" spans="1:50" ht="27.75" customHeight="1">
      <c r="A40" s="129">
        <f t="shared" si="4"/>
        <v>36</v>
      </c>
      <c r="B40" s="38" t="s">
        <v>52</v>
      </c>
      <c r="C40" s="39" t="s">
        <v>74</v>
      </c>
      <c r="D40" s="40">
        <v>23</v>
      </c>
      <c r="E40" s="41" t="str">
        <f t="shared" si="6"/>
        <v>Ленина д.23</v>
      </c>
      <c r="F40" s="227" t="s">
        <v>377</v>
      </c>
      <c r="G40" s="335" t="s">
        <v>508</v>
      </c>
      <c r="H40" s="227" t="s">
        <v>480</v>
      </c>
      <c r="I40" s="35">
        <v>679</v>
      </c>
      <c r="J40" s="623">
        <v>0</v>
      </c>
      <c r="K40" s="34">
        <f>I40</f>
        <v>679</v>
      </c>
      <c r="L40" s="105">
        <v>0</v>
      </c>
      <c r="M40" s="105">
        <v>0</v>
      </c>
      <c r="N40" s="33">
        <v>2011</v>
      </c>
      <c r="O40" s="55" t="s">
        <v>56</v>
      </c>
      <c r="P40" s="48"/>
      <c r="Q40" s="218" t="s">
        <v>56</v>
      </c>
      <c r="R40" s="48"/>
      <c r="S40" s="48"/>
      <c r="T40" s="218" t="s">
        <v>56</v>
      </c>
      <c r="U40" s="153" t="s">
        <v>397</v>
      </c>
      <c r="V40" s="153" t="s">
        <v>475</v>
      </c>
      <c r="W40" s="218" t="s">
        <v>474</v>
      </c>
      <c r="X40" s="55" t="s">
        <v>56</v>
      </c>
      <c r="Y40" s="153" t="s">
        <v>56</v>
      </c>
      <c r="Z40" s="153" t="s">
        <v>56</v>
      </c>
      <c r="AA40" s="48"/>
      <c r="AB40" s="48" t="s">
        <v>477</v>
      </c>
      <c r="AC40" s="153" t="s">
        <v>56</v>
      </c>
      <c r="AD40" s="32" t="s">
        <v>478</v>
      </c>
      <c r="AE40" s="32"/>
      <c r="AF40" s="32"/>
      <c r="AG40" s="32"/>
      <c r="AH40" s="32">
        <v>44</v>
      </c>
      <c r="AI40" s="32" t="s">
        <v>396</v>
      </c>
      <c r="AJ40" s="32">
        <f t="shared" si="5"/>
        <v>22</v>
      </c>
      <c r="AK40" s="32" t="s">
        <v>396</v>
      </c>
      <c r="AL40" s="55" t="s">
        <v>483</v>
      </c>
      <c r="AM40" s="32" t="s">
        <v>368</v>
      </c>
      <c r="AN40" s="32" t="s">
        <v>485</v>
      </c>
      <c r="AO40" s="516">
        <v>467</v>
      </c>
      <c r="AP40" s="599" t="s">
        <v>486</v>
      </c>
      <c r="AQ40" s="55" t="s">
        <v>408</v>
      </c>
      <c r="AR40" s="32" t="s">
        <v>362</v>
      </c>
      <c r="AS40" s="32" t="s">
        <v>364</v>
      </c>
      <c r="AT40" s="55" t="s">
        <v>406</v>
      </c>
      <c r="AU40" s="227"/>
      <c r="AV40" s="227"/>
      <c r="AW40" s="32"/>
      <c r="AX40" s="39"/>
    </row>
    <row r="41" spans="1:50" ht="27.75" customHeight="1">
      <c r="A41" s="129">
        <f t="shared" si="4"/>
        <v>37</v>
      </c>
      <c r="B41" s="38" t="s">
        <v>52</v>
      </c>
      <c r="C41" s="39" t="s">
        <v>74</v>
      </c>
      <c r="D41" s="40">
        <v>24</v>
      </c>
      <c r="E41" s="41" t="str">
        <f t="shared" si="6"/>
        <v>Ленина д.24</v>
      </c>
      <c r="F41" s="227" t="s">
        <v>377</v>
      </c>
      <c r="G41" s="335" t="s">
        <v>508</v>
      </c>
      <c r="H41" s="227" t="s">
        <v>480</v>
      </c>
      <c r="I41" s="35">
        <v>1011</v>
      </c>
      <c r="J41" s="140">
        <f>I41</f>
        <v>1011</v>
      </c>
      <c r="K41" s="105">
        <v>0</v>
      </c>
      <c r="L41" s="105">
        <v>0</v>
      </c>
      <c r="M41" s="105">
        <v>0</v>
      </c>
      <c r="N41" s="191">
        <v>2016</v>
      </c>
      <c r="O41" s="55" t="s">
        <v>56</v>
      </c>
      <c r="P41" s="218"/>
      <c r="Q41" s="218" t="s">
        <v>56</v>
      </c>
      <c r="R41" s="218"/>
      <c r="S41" s="218"/>
      <c r="T41" s="218" t="s">
        <v>56</v>
      </c>
      <c r="U41" s="153" t="s">
        <v>397</v>
      </c>
      <c r="V41" s="153" t="s">
        <v>475</v>
      </c>
      <c r="W41" s="218" t="s">
        <v>474</v>
      </c>
      <c r="X41" s="55" t="s">
        <v>56</v>
      </c>
      <c r="Y41" s="153" t="s">
        <v>56</v>
      </c>
      <c r="Z41" s="153" t="s">
        <v>56</v>
      </c>
      <c r="AA41" s="218"/>
      <c r="AB41" s="153" t="s">
        <v>476</v>
      </c>
      <c r="AC41" s="153" t="s">
        <v>56</v>
      </c>
      <c r="AD41" s="32" t="s">
        <v>478</v>
      </c>
      <c r="AE41" s="32"/>
      <c r="AF41" s="32"/>
      <c r="AG41" s="32"/>
      <c r="AH41" s="32">
        <v>56</v>
      </c>
      <c r="AI41" s="32" t="s">
        <v>396</v>
      </c>
      <c r="AJ41" s="32">
        <f t="shared" si="5"/>
        <v>28</v>
      </c>
      <c r="AK41" s="32" t="s">
        <v>396</v>
      </c>
      <c r="AL41" s="55" t="s">
        <v>483</v>
      </c>
      <c r="AM41" s="32" t="s">
        <v>368</v>
      </c>
      <c r="AN41" s="32" t="s">
        <v>485</v>
      </c>
      <c r="AO41" s="516">
        <v>675.7</v>
      </c>
      <c r="AP41" s="599" t="s">
        <v>486</v>
      </c>
      <c r="AQ41" s="55" t="s">
        <v>408</v>
      </c>
      <c r="AR41" s="32" t="s">
        <v>362</v>
      </c>
      <c r="AS41" s="32" t="s">
        <v>364</v>
      </c>
      <c r="AT41" s="55" t="s">
        <v>406</v>
      </c>
      <c r="AU41" s="227"/>
      <c r="AV41" s="227"/>
      <c r="AW41" s="32"/>
      <c r="AX41" s="39"/>
    </row>
    <row r="42" spans="1:50" s="73" customFormat="1" ht="27.75" customHeight="1">
      <c r="A42" s="129">
        <f t="shared" si="4"/>
        <v>38</v>
      </c>
      <c r="B42" s="38" t="s">
        <v>52</v>
      </c>
      <c r="C42" s="39" t="s">
        <v>74</v>
      </c>
      <c r="D42" s="40">
        <v>27</v>
      </c>
      <c r="E42" s="41" t="str">
        <f t="shared" si="6"/>
        <v>Ленина д.27</v>
      </c>
      <c r="F42" s="227" t="s">
        <v>377</v>
      </c>
      <c r="G42" s="335" t="s">
        <v>508</v>
      </c>
      <c r="H42" s="227" t="s">
        <v>480</v>
      </c>
      <c r="I42" s="35">
        <v>1307</v>
      </c>
      <c r="J42" s="140">
        <f>I42</f>
        <v>1307</v>
      </c>
      <c r="K42" s="105">
        <v>0</v>
      </c>
      <c r="L42" s="105">
        <v>0</v>
      </c>
      <c r="M42" s="105">
        <v>0</v>
      </c>
      <c r="N42" s="626" t="s">
        <v>56</v>
      </c>
      <c r="O42" s="55" t="s">
        <v>56</v>
      </c>
      <c r="P42" s="48"/>
      <c r="Q42" s="218" t="s">
        <v>56</v>
      </c>
      <c r="R42" s="48"/>
      <c r="S42" s="48"/>
      <c r="T42" s="218" t="s">
        <v>56</v>
      </c>
      <c r="U42" s="153" t="s">
        <v>397</v>
      </c>
      <c r="V42" s="153" t="s">
        <v>475</v>
      </c>
      <c r="W42" s="218" t="s">
        <v>474</v>
      </c>
      <c r="X42" s="55" t="s">
        <v>56</v>
      </c>
      <c r="Y42" s="153" t="s">
        <v>56</v>
      </c>
      <c r="Z42" s="153" t="s">
        <v>56</v>
      </c>
      <c r="AA42" s="48"/>
      <c r="AB42" s="153" t="s">
        <v>476</v>
      </c>
      <c r="AC42" s="153" t="s">
        <v>56</v>
      </c>
      <c r="AD42" s="32" t="s">
        <v>478</v>
      </c>
      <c r="AE42" s="32"/>
      <c r="AF42" s="32"/>
      <c r="AG42" s="32"/>
      <c r="AH42" s="32">
        <v>80</v>
      </c>
      <c r="AI42" s="32" t="s">
        <v>396</v>
      </c>
      <c r="AJ42" s="32">
        <f t="shared" si="5"/>
        <v>40</v>
      </c>
      <c r="AK42" s="32" t="s">
        <v>396</v>
      </c>
      <c r="AL42" s="55" t="s">
        <v>483</v>
      </c>
      <c r="AM42" s="32" t="s">
        <v>368</v>
      </c>
      <c r="AN42" s="32" t="s">
        <v>485</v>
      </c>
      <c r="AO42" s="516">
        <v>900</v>
      </c>
      <c r="AP42" s="599" t="s">
        <v>486</v>
      </c>
      <c r="AQ42" s="55" t="s">
        <v>408</v>
      </c>
      <c r="AR42" s="32" t="s">
        <v>362</v>
      </c>
      <c r="AS42" s="32" t="s">
        <v>364</v>
      </c>
      <c r="AT42" s="55" t="s">
        <v>406</v>
      </c>
      <c r="AU42" s="227"/>
      <c r="AV42" s="227"/>
      <c r="AW42" s="32"/>
      <c r="AX42" s="39"/>
    </row>
    <row r="43" spans="1:50" ht="27.75" customHeight="1">
      <c r="A43" s="129">
        <f t="shared" si="4"/>
        <v>39</v>
      </c>
      <c r="B43" s="113" t="s">
        <v>52</v>
      </c>
      <c r="C43" s="114" t="s">
        <v>74</v>
      </c>
      <c r="D43" s="115">
        <v>28</v>
      </c>
      <c r="E43" s="116" t="str">
        <f t="shared" si="6"/>
        <v>Ленина д.28</v>
      </c>
      <c r="F43" s="227" t="s">
        <v>377</v>
      </c>
      <c r="G43" s="335" t="s">
        <v>508</v>
      </c>
      <c r="H43" s="227" t="s">
        <v>481</v>
      </c>
      <c r="I43" s="35">
        <v>1018</v>
      </c>
      <c r="J43" s="140">
        <f>I43</f>
        <v>1018</v>
      </c>
      <c r="K43" s="34">
        <v>0</v>
      </c>
      <c r="L43" s="34">
        <v>0</v>
      </c>
      <c r="M43" s="34">
        <v>0</v>
      </c>
      <c r="N43" s="626" t="s">
        <v>56</v>
      </c>
      <c r="O43" s="153" t="s">
        <v>397</v>
      </c>
      <c r="P43" s="48"/>
      <c r="Q43" s="218"/>
      <c r="R43" s="48"/>
      <c r="S43" s="48"/>
      <c r="T43" s="218" t="s">
        <v>56</v>
      </c>
      <c r="U43" s="153" t="s">
        <v>397</v>
      </c>
      <c r="V43" s="153" t="s">
        <v>475</v>
      </c>
      <c r="W43" s="218" t="s">
        <v>474</v>
      </c>
      <c r="X43" s="218" t="s">
        <v>397</v>
      </c>
      <c r="Y43" s="153" t="s">
        <v>56</v>
      </c>
      <c r="Z43" s="153" t="s">
        <v>56</v>
      </c>
      <c r="AA43" s="48"/>
      <c r="AB43" s="153" t="s">
        <v>476</v>
      </c>
      <c r="AC43" s="153" t="s">
        <v>56</v>
      </c>
      <c r="AD43" s="32" t="s">
        <v>478</v>
      </c>
      <c r="AE43" s="115"/>
      <c r="AF43" s="115"/>
      <c r="AG43" s="115"/>
      <c r="AH43" s="115">
        <v>56</v>
      </c>
      <c r="AI43" s="32" t="s">
        <v>396</v>
      </c>
      <c r="AJ43" s="32">
        <f t="shared" si="5"/>
        <v>28</v>
      </c>
      <c r="AK43" s="32" t="s">
        <v>396</v>
      </c>
      <c r="AL43" s="55" t="s">
        <v>483</v>
      </c>
      <c r="AM43" s="32" t="s">
        <v>368</v>
      </c>
      <c r="AN43" s="32" t="s">
        <v>485</v>
      </c>
      <c r="AO43" s="368">
        <v>681.1</v>
      </c>
      <c r="AP43" s="599" t="s">
        <v>486</v>
      </c>
      <c r="AQ43" s="55" t="s">
        <v>408</v>
      </c>
      <c r="AR43" s="32" t="s">
        <v>362</v>
      </c>
      <c r="AS43" s="32" t="s">
        <v>364</v>
      </c>
      <c r="AT43" s="55" t="s">
        <v>406</v>
      </c>
      <c r="AU43" s="227"/>
      <c r="AV43" s="227"/>
      <c r="AW43" s="115"/>
      <c r="AX43" s="114"/>
    </row>
    <row r="44" spans="1:50" ht="27.75" customHeight="1">
      <c r="A44" s="129">
        <f t="shared" si="4"/>
        <v>40</v>
      </c>
      <c r="B44" s="38" t="s">
        <v>52</v>
      </c>
      <c r="C44" s="39" t="s">
        <v>74</v>
      </c>
      <c r="D44" s="40">
        <v>29</v>
      </c>
      <c r="E44" s="41" t="str">
        <f t="shared" si="6"/>
        <v>Ленина д.29</v>
      </c>
      <c r="F44" s="227" t="s">
        <v>377</v>
      </c>
      <c r="G44" s="335" t="s">
        <v>508</v>
      </c>
      <c r="H44" s="227" t="s">
        <v>480</v>
      </c>
      <c r="I44" s="35">
        <v>663</v>
      </c>
      <c r="J44" s="140">
        <f>I44</f>
        <v>663</v>
      </c>
      <c r="K44" s="105">
        <v>0</v>
      </c>
      <c r="L44" s="105">
        <v>0</v>
      </c>
      <c r="M44" s="105">
        <v>0</v>
      </c>
      <c r="N44" s="191">
        <v>2016</v>
      </c>
      <c r="O44" s="55" t="s">
        <v>56</v>
      </c>
      <c r="P44" s="48"/>
      <c r="Q44" s="218" t="s">
        <v>56</v>
      </c>
      <c r="R44" s="48"/>
      <c r="S44" s="48"/>
      <c r="T44" s="218" t="s">
        <v>56</v>
      </c>
      <c r="U44" s="153" t="s">
        <v>397</v>
      </c>
      <c r="V44" s="153" t="s">
        <v>475</v>
      </c>
      <c r="W44" s="218" t="s">
        <v>474</v>
      </c>
      <c r="X44" s="55" t="s">
        <v>56</v>
      </c>
      <c r="Y44" s="153" t="s">
        <v>56</v>
      </c>
      <c r="Z44" s="153" t="s">
        <v>56</v>
      </c>
      <c r="AA44" s="48"/>
      <c r="AB44" s="153" t="s">
        <v>476</v>
      </c>
      <c r="AC44" s="153" t="s">
        <v>56</v>
      </c>
      <c r="AD44" s="32" t="s">
        <v>478</v>
      </c>
      <c r="AE44" s="32"/>
      <c r="AF44" s="32"/>
      <c r="AG44" s="32"/>
      <c r="AH44" s="32">
        <v>36</v>
      </c>
      <c r="AI44" s="32" t="s">
        <v>396</v>
      </c>
      <c r="AJ44" s="32">
        <f t="shared" si="5"/>
        <v>18</v>
      </c>
      <c r="AK44" s="32" t="s">
        <v>396</v>
      </c>
      <c r="AL44" s="55" t="s">
        <v>483</v>
      </c>
      <c r="AM44" s="32" t="s">
        <v>368</v>
      </c>
      <c r="AN44" s="32" t="s">
        <v>485</v>
      </c>
      <c r="AO44" s="516">
        <v>436.8</v>
      </c>
      <c r="AP44" s="599" t="s">
        <v>486</v>
      </c>
      <c r="AQ44" s="55" t="s">
        <v>408</v>
      </c>
      <c r="AR44" s="32" t="s">
        <v>362</v>
      </c>
      <c r="AS44" s="32" t="s">
        <v>364</v>
      </c>
      <c r="AT44" s="55" t="s">
        <v>406</v>
      </c>
      <c r="AU44" s="227"/>
      <c r="AV44" s="227"/>
      <c r="AW44" s="32"/>
      <c r="AX44" s="39"/>
    </row>
    <row r="45" spans="1:50" ht="27.75" customHeight="1">
      <c r="A45" s="129">
        <f t="shared" si="4"/>
        <v>41</v>
      </c>
      <c r="B45" s="38" t="s">
        <v>52</v>
      </c>
      <c r="C45" s="39" t="s">
        <v>74</v>
      </c>
      <c r="D45" s="40">
        <v>3</v>
      </c>
      <c r="E45" s="41" t="str">
        <f t="shared" si="6"/>
        <v>Ленина д.3</v>
      </c>
      <c r="F45" s="227" t="s">
        <v>377</v>
      </c>
      <c r="G45" s="335" t="s">
        <v>508</v>
      </c>
      <c r="H45" s="227" t="s">
        <v>480</v>
      </c>
      <c r="I45" s="35">
        <v>631</v>
      </c>
      <c r="J45" s="135">
        <f>I45</f>
        <v>631</v>
      </c>
      <c r="K45" s="105">
        <v>0</v>
      </c>
      <c r="L45" s="105">
        <v>0</v>
      </c>
      <c r="M45" s="105">
        <v>0</v>
      </c>
      <c r="N45" s="626" t="s">
        <v>56</v>
      </c>
      <c r="O45" s="55" t="s">
        <v>56</v>
      </c>
      <c r="P45" s="48"/>
      <c r="Q45" s="218" t="s">
        <v>56</v>
      </c>
      <c r="R45" s="48"/>
      <c r="S45" s="48"/>
      <c r="T45" s="218" t="s">
        <v>56</v>
      </c>
      <c r="U45" s="153" t="s">
        <v>397</v>
      </c>
      <c r="V45" s="153" t="s">
        <v>475</v>
      </c>
      <c r="W45" s="218" t="s">
        <v>474</v>
      </c>
      <c r="X45" s="55" t="s">
        <v>56</v>
      </c>
      <c r="Y45" s="153" t="s">
        <v>56</v>
      </c>
      <c r="Z45" s="153" t="s">
        <v>56</v>
      </c>
      <c r="AA45" s="48"/>
      <c r="AB45" s="153" t="s">
        <v>476</v>
      </c>
      <c r="AC45" s="153" t="s">
        <v>56</v>
      </c>
      <c r="AD45" s="32" t="s">
        <v>478</v>
      </c>
      <c r="AE45" s="32"/>
      <c r="AF45" s="32"/>
      <c r="AG45" s="32"/>
      <c r="AH45" s="32">
        <v>36</v>
      </c>
      <c r="AI45" s="32" t="s">
        <v>396</v>
      </c>
      <c r="AJ45" s="32">
        <f t="shared" si="5"/>
        <v>18</v>
      </c>
      <c r="AK45" s="32" t="s">
        <v>396</v>
      </c>
      <c r="AL45" s="55" t="s">
        <v>483</v>
      </c>
      <c r="AM45" s="32" t="s">
        <v>368</v>
      </c>
      <c r="AN45" s="32" t="s">
        <v>485</v>
      </c>
      <c r="AO45" s="516">
        <v>434.9</v>
      </c>
      <c r="AP45" s="599" t="s">
        <v>486</v>
      </c>
      <c r="AQ45" s="55" t="s">
        <v>408</v>
      </c>
      <c r="AR45" s="32" t="s">
        <v>362</v>
      </c>
      <c r="AS45" s="32" t="s">
        <v>364</v>
      </c>
      <c r="AT45" s="55" t="s">
        <v>406</v>
      </c>
      <c r="AU45" s="227"/>
      <c r="AV45" s="227"/>
      <c r="AW45" s="32"/>
      <c r="AX45" s="39"/>
    </row>
    <row r="46" spans="1:50" ht="27.75" customHeight="1">
      <c r="A46" s="129">
        <f t="shared" si="4"/>
        <v>42</v>
      </c>
      <c r="B46" s="38" t="s">
        <v>52</v>
      </c>
      <c r="C46" s="39" t="s">
        <v>74</v>
      </c>
      <c r="D46" s="40">
        <v>30</v>
      </c>
      <c r="E46" s="41" t="str">
        <f t="shared" si="6"/>
        <v>Ленина д.30</v>
      </c>
      <c r="F46" s="227" t="s">
        <v>377</v>
      </c>
      <c r="G46" s="335" t="s">
        <v>508</v>
      </c>
      <c r="H46" s="227" t="s">
        <v>480</v>
      </c>
      <c r="I46" s="35">
        <v>1294</v>
      </c>
      <c r="J46" s="623">
        <v>0</v>
      </c>
      <c r="K46" s="34">
        <f>I46</f>
        <v>1294</v>
      </c>
      <c r="L46" s="105">
        <v>0</v>
      </c>
      <c r="M46" s="105">
        <v>0</v>
      </c>
      <c r="N46" s="617">
        <v>2010</v>
      </c>
      <c r="O46" s="55" t="s">
        <v>56</v>
      </c>
      <c r="P46" s="48"/>
      <c r="Q46" s="218" t="s">
        <v>56</v>
      </c>
      <c r="R46" s="48"/>
      <c r="S46" s="48"/>
      <c r="T46" s="218" t="s">
        <v>56</v>
      </c>
      <c r="U46" s="153" t="s">
        <v>397</v>
      </c>
      <c r="V46" s="153" t="s">
        <v>475</v>
      </c>
      <c r="W46" s="218" t="s">
        <v>474</v>
      </c>
      <c r="X46" s="55" t="s">
        <v>56</v>
      </c>
      <c r="Y46" s="153" t="s">
        <v>56</v>
      </c>
      <c r="Z46" s="153" t="s">
        <v>56</v>
      </c>
      <c r="AA46" s="48"/>
      <c r="AB46" s="48" t="s">
        <v>477</v>
      </c>
      <c r="AC46" s="153" t="s">
        <v>56</v>
      </c>
      <c r="AD46" s="32" t="s">
        <v>478</v>
      </c>
      <c r="AE46" s="32"/>
      <c r="AF46" s="32"/>
      <c r="AG46" s="32"/>
      <c r="AH46" s="32">
        <v>70</v>
      </c>
      <c r="AI46" s="32" t="s">
        <v>396</v>
      </c>
      <c r="AJ46" s="32">
        <f t="shared" si="5"/>
        <v>35</v>
      </c>
      <c r="AK46" s="32" t="s">
        <v>396</v>
      </c>
      <c r="AL46" s="55" t="s">
        <v>483</v>
      </c>
      <c r="AM46" s="32" t="s">
        <v>368</v>
      </c>
      <c r="AN46" s="32" t="s">
        <v>485</v>
      </c>
      <c r="AO46" s="516">
        <v>868.9</v>
      </c>
      <c r="AP46" s="599" t="s">
        <v>486</v>
      </c>
      <c r="AQ46" s="55" t="s">
        <v>408</v>
      </c>
      <c r="AR46" s="32" t="s">
        <v>362</v>
      </c>
      <c r="AS46" s="32" t="s">
        <v>364</v>
      </c>
      <c r="AT46" s="55" t="s">
        <v>406</v>
      </c>
      <c r="AU46" s="227"/>
      <c r="AV46" s="227"/>
      <c r="AW46" s="32"/>
      <c r="AX46" s="39"/>
    </row>
    <row r="47" spans="1:50" ht="27.75" customHeight="1">
      <c r="A47" s="129">
        <f t="shared" si="4"/>
        <v>43</v>
      </c>
      <c r="B47" s="38" t="s">
        <v>52</v>
      </c>
      <c r="C47" s="39" t="s">
        <v>74</v>
      </c>
      <c r="D47" s="40">
        <v>33</v>
      </c>
      <c r="E47" s="41" t="str">
        <f t="shared" si="6"/>
        <v>Ленина д.33</v>
      </c>
      <c r="F47" s="227" t="s">
        <v>377</v>
      </c>
      <c r="G47" s="335" t="s">
        <v>508</v>
      </c>
      <c r="H47" s="227" t="s">
        <v>480</v>
      </c>
      <c r="I47" s="35">
        <v>676</v>
      </c>
      <c r="J47" s="140">
        <f>I47</f>
        <v>676</v>
      </c>
      <c r="K47" s="105">
        <v>0</v>
      </c>
      <c r="L47" s="105">
        <v>0</v>
      </c>
      <c r="M47" s="105">
        <v>0</v>
      </c>
      <c r="N47" s="191" t="s">
        <v>56</v>
      </c>
      <c r="O47" s="55" t="s">
        <v>56</v>
      </c>
      <c r="P47" s="48"/>
      <c r="Q47" s="218" t="s">
        <v>56</v>
      </c>
      <c r="R47" s="48"/>
      <c r="S47" s="48"/>
      <c r="T47" s="218" t="s">
        <v>56</v>
      </c>
      <c r="U47" s="153" t="s">
        <v>397</v>
      </c>
      <c r="V47" s="153" t="s">
        <v>475</v>
      </c>
      <c r="W47" s="218" t="s">
        <v>474</v>
      </c>
      <c r="X47" s="55" t="s">
        <v>56</v>
      </c>
      <c r="Y47" s="153" t="s">
        <v>56</v>
      </c>
      <c r="Z47" s="153" t="s">
        <v>56</v>
      </c>
      <c r="AA47" s="48"/>
      <c r="AB47" s="153" t="s">
        <v>476</v>
      </c>
      <c r="AC47" s="153" t="s">
        <v>56</v>
      </c>
      <c r="AD47" s="32" t="s">
        <v>478</v>
      </c>
      <c r="AE47" s="32"/>
      <c r="AF47" s="32"/>
      <c r="AG47" s="32"/>
      <c r="AH47" s="32">
        <v>50</v>
      </c>
      <c r="AI47" s="32" t="s">
        <v>396</v>
      </c>
      <c r="AJ47" s="32">
        <f t="shared" si="5"/>
        <v>25</v>
      </c>
      <c r="AK47" s="32" t="s">
        <v>396</v>
      </c>
      <c r="AL47" s="55" t="s">
        <v>483</v>
      </c>
      <c r="AM47" s="32" t="s">
        <v>368</v>
      </c>
      <c r="AN47" s="32" t="s">
        <v>485</v>
      </c>
      <c r="AO47" s="516">
        <v>430.5</v>
      </c>
      <c r="AP47" s="599" t="s">
        <v>486</v>
      </c>
      <c r="AQ47" s="55" t="s">
        <v>408</v>
      </c>
      <c r="AR47" s="32" t="s">
        <v>362</v>
      </c>
      <c r="AS47" s="32" t="s">
        <v>364</v>
      </c>
      <c r="AT47" s="55" t="s">
        <v>406</v>
      </c>
      <c r="AU47" s="227"/>
      <c r="AV47" s="227"/>
      <c r="AW47" s="32"/>
      <c r="AX47" s="39"/>
    </row>
    <row r="48" spans="1:50" s="73" customFormat="1" ht="27.75" customHeight="1">
      <c r="A48" s="129">
        <f t="shared" si="4"/>
        <v>44</v>
      </c>
      <c r="B48" s="38" t="s">
        <v>52</v>
      </c>
      <c r="C48" s="39" t="s">
        <v>74</v>
      </c>
      <c r="D48" s="40">
        <v>35</v>
      </c>
      <c r="E48" s="41" t="str">
        <f t="shared" si="6"/>
        <v>Ленина д.35</v>
      </c>
      <c r="F48" s="227" t="s">
        <v>377</v>
      </c>
      <c r="G48" s="335" t="s">
        <v>508</v>
      </c>
      <c r="H48" s="227" t="s">
        <v>481</v>
      </c>
      <c r="I48" s="35">
        <v>574</v>
      </c>
      <c r="J48" s="623">
        <v>0</v>
      </c>
      <c r="K48" s="105">
        <v>0</v>
      </c>
      <c r="L48" s="105">
        <f>I48</f>
        <v>574</v>
      </c>
      <c r="M48" s="105">
        <v>0</v>
      </c>
      <c r="N48" s="617">
        <v>2011</v>
      </c>
      <c r="O48" s="153" t="s">
        <v>397</v>
      </c>
      <c r="P48" s="48"/>
      <c r="Q48" s="218"/>
      <c r="R48" s="48"/>
      <c r="S48" s="48"/>
      <c r="T48" s="218" t="s">
        <v>56</v>
      </c>
      <c r="U48" s="153" t="s">
        <v>397</v>
      </c>
      <c r="V48" s="153" t="s">
        <v>475</v>
      </c>
      <c r="W48" s="218" t="s">
        <v>474</v>
      </c>
      <c r="X48" s="218" t="s">
        <v>397</v>
      </c>
      <c r="Y48" s="153" t="s">
        <v>56</v>
      </c>
      <c r="Z48" s="153" t="s">
        <v>56</v>
      </c>
      <c r="AA48" s="48"/>
      <c r="AB48" s="48" t="s">
        <v>509</v>
      </c>
      <c r="AC48" s="153" t="s">
        <v>56</v>
      </c>
      <c r="AD48" s="32" t="s">
        <v>478</v>
      </c>
      <c r="AE48" s="32"/>
      <c r="AF48" s="32"/>
      <c r="AG48" s="32"/>
      <c r="AH48" s="32">
        <v>36</v>
      </c>
      <c r="AI48" s="32" t="s">
        <v>396</v>
      </c>
      <c r="AJ48" s="32">
        <f t="shared" si="5"/>
        <v>18</v>
      </c>
      <c r="AK48" s="32" t="s">
        <v>396</v>
      </c>
      <c r="AL48" s="55" t="s">
        <v>483</v>
      </c>
      <c r="AM48" s="32" t="s">
        <v>368</v>
      </c>
      <c r="AN48" s="32" t="s">
        <v>485</v>
      </c>
      <c r="AO48" s="516">
        <v>432.7</v>
      </c>
      <c r="AP48" s="599" t="s">
        <v>486</v>
      </c>
      <c r="AQ48" s="55" t="s">
        <v>408</v>
      </c>
      <c r="AR48" s="32" t="s">
        <v>362</v>
      </c>
      <c r="AS48" s="32" t="s">
        <v>364</v>
      </c>
      <c r="AT48" s="55" t="s">
        <v>406</v>
      </c>
      <c r="AU48" s="227"/>
      <c r="AV48" s="227"/>
      <c r="AW48" s="32"/>
      <c r="AX48" s="39"/>
    </row>
    <row r="49" spans="1:50" ht="27.75" customHeight="1">
      <c r="A49" s="129">
        <f t="shared" si="4"/>
        <v>45</v>
      </c>
      <c r="B49" s="38" t="s">
        <v>52</v>
      </c>
      <c r="C49" s="39" t="s">
        <v>74</v>
      </c>
      <c r="D49" s="40">
        <v>36</v>
      </c>
      <c r="E49" s="41" t="str">
        <f t="shared" si="6"/>
        <v>Ленина д.36</v>
      </c>
      <c r="F49" s="227" t="s">
        <v>377</v>
      </c>
      <c r="G49" s="335" t="s">
        <v>508</v>
      </c>
      <c r="H49" s="227" t="s">
        <v>481</v>
      </c>
      <c r="I49" s="35">
        <v>1611</v>
      </c>
      <c r="J49" s="140">
        <f>I49</f>
        <v>1611</v>
      </c>
      <c r="K49" s="105">
        <v>0</v>
      </c>
      <c r="L49" s="105">
        <v>0</v>
      </c>
      <c r="M49" s="105">
        <v>0</v>
      </c>
      <c r="N49" s="617">
        <v>2008</v>
      </c>
      <c r="O49" s="153" t="s">
        <v>397</v>
      </c>
      <c r="P49" s="48"/>
      <c r="Q49" s="218"/>
      <c r="R49" s="48"/>
      <c r="S49" s="48"/>
      <c r="T49" s="218" t="s">
        <v>56</v>
      </c>
      <c r="U49" s="153" t="s">
        <v>397</v>
      </c>
      <c r="V49" s="153" t="s">
        <v>475</v>
      </c>
      <c r="W49" s="218" t="s">
        <v>474</v>
      </c>
      <c r="X49" s="218" t="s">
        <v>397</v>
      </c>
      <c r="Y49" s="153" t="s">
        <v>56</v>
      </c>
      <c r="Z49" s="153" t="s">
        <v>56</v>
      </c>
      <c r="AA49" s="48"/>
      <c r="AB49" s="153" t="s">
        <v>476</v>
      </c>
      <c r="AC49" s="153" t="s">
        <v>56</v>
      </c>
      <c r="AD49" s="32" t="s">
        <v>478</v>
      </c>
      <c r="AE49" s="32"/>
      <c r="AF49" s="32"/>
      <c r="AG49" s="32"/>
      <c r="AH49" s="32">
        <v>82</v>
      </c>
      <c r="AI49" s="32" t="s">
        <v>396</v>
      </c>
      <c r="AJ49" s="32">
        <f t="shared" si="5"/>
        <v>41</v>
      </c>
      <c r="AK49" s="32" t="s">
        <v>396</v>
      </c>
      <c r="AL49" s="55" t="s">
        <v>483</v>
      </c>
      <c r="AM49" s="32" t="s">
        <v>368</v>
      </c>
      <c r="AN49" s="32" t="s">
        <v>485</v>
      </c>
      <c r="AO49" s="516">
        <v>1239.1</v>
      </c>
      <c r="AP49" s="599" t="s">
        <v>486</v>
      </c>
      <c r="AQ49" s="55" t="s">
        <v>408</v>
      </c>
      <c r="AR49" s="32" t="s">
        <v>362</v>
      </c>
      <c r="AS49" s="32" t="s">
        <v>364</v>
      </c>
      <c r="AT49" s="55" t="s">
        <v>406</v>
      </c>
      <c r="AU49" s="227"/>
      <c r="AV49" s="227"/>
      <c r="AW49" s="32"/>
      <c r="AX49" s="39"/>
    </row>
    <row r="50" spans="1:50" ht="27.75" customHeight="1">
      <c r="A50" s="129">
        <f t="shared" si="4"/>
        <v>46</v>
      </c>
      <c r="B50" s="38" t="s">
        <v>52</v>
      </c>
      <c r="C50" s="39" t="s">
        <v>74</v>
      </c>
      <c r="D50" s="40" t="s">
        <v>76</v>
      </c>
      <c r="E50" s="41" t="str">
        <f t="shared" si="6"/>
        <v>Ленина д.36а</v>
      </c>
      <c r="F50" s="227" t="s">
        <v>378</v>
      </c>
      <c r="G50" s="335" t="str">
        <f>F50</f>
        <v>плоская</v>
      </c>
      <c r="H50" s="227" t="s">
        <v>482</v>
      </c>
      <c r="I50" s="35">
        <v>1090</v>
      </c>
      <c r="J50" s="160">
        <v>0</v>
      </c>
      <c r="K50" s="105">
        <v>0</v>
      </c>
      <c r="L50" s="105">
        <v>0</v>
      </c>
      <c r="M50" s="104">
        <f>I50</f>
        <v>1090</v>
      </c>
      <c r="N50" s="33">
        <v>2008</v>
      </c>
      <c r="O50" s="55" t="s">
        <v>56</v>
      </c>
      <c r="P50" s="55" t="s">
        <v>56</v>
      </c>
      <c r="Q50" s="55" t="s">
        <v>56</v>
      </c>
      <c r="R50" s="55" t="s">
        <v>56</v>
      </c>
      <c r="S50" s="55" t="s">
        <v>56</v>
      </c>
      <c r="T50" s="55" t="s">
        <v>56</v>
      </c>
      <c r="U50" s="55" t="s">
        <v>56</v>
      </c>
      <c r="V50" s="55" t="s">
        <v>56</v>
      </c>
      <c r="W50" s="218" t="s">
        <v>56</v>
      </c>
      <c r="X50" s="55" t="s">
        <v>56</v>
      </c>
      <c r="Y50" s="109" t="s">
        <v>397</v>
      </c>
      <c r="Z50" s="109" t="s">
        <v>383</v>
      </c>
      <c r="AA50" s="48"/>
      <c r="AB50" s="109" t="s">
        <v>479</v>
      </c>
      <c r="AC50" s="109">
        <v>0.22</v>
      </c>
      <c r="AD50" s="55" t="s">
        <v>411</v>
      </c>
      <c r="AE50" s="32"/>
      <c r="AF50" s="55" t="s">
        <v>56</v>
      </c>
      <c r="AG50" s="55" t="s">
        <v>56</v>
      </c>
      <c r="AH50" s="55" t="s">
        <v>56</v>
      </c>
      <c r="AI50" s="55" t="s">
        <v>56</v>
      </c>
      <c r="AJ50" s="32" t="s">
        <v>56</v>
      </c>
      <c r="AK50" s="55" t="s">
        <v>56</v>
      </c>
      <c r="AL50" s="55" t="s">
        <v>483</v>
      </c>
      <c r="AM50" s="32" t="s">
        <v>368</v>
      </c>
      <c r="AN50" s="32" t="s">
        <v>485</v>
      </c>
      <c r="AO50" s="516">
        <v>982.5</v>
      </c>
      <c r="AP50" s="599" t="s">
        <v>486</v>
      </c>
      <c r="AQ50" s="55" t="s">
        <v>408</v>
      </c>
      <c r="AR50" s="32" t="s">
        <v>362</v>
      </c>
      <c r="AS50" s="32" t="s">
        <v>364</v>
      </c>
      <c r="AT50" s="55" t="s">
        <v>406</v>
      </c>
      <c r="AU50" s="227">
        <v>2</v>
      </c>
      <c r="AV50" s="227">
        <v>2</v>
      </c>
      <c r="AW50" s="32"/>
      <c r="AX50" s="39"/>
    </row>
    <row r="51" spans="1:50" ht="27.75" customHeight="1">
      <c r="A51" s="129">
        <f t="shared" si="4"/>
        <v>47</v>
      </c>
      <c r="B51" s="38" t="s">
        <v>52</v>
      </c>
      <c r="C51" s="39" t="s">
        <v>74</v>
      </c>
      <c r="D51" s="40">
        <v>38</v>
      </c>
      <c r="E51" s="41" t="str">
        <f t="shared" si="6"/>
        <v>Ленина д.38</v>
      </c>
      <c r="F51" s="227" t="s">
        <v>377</v>
      </c>
      <c r="G51" s="335" t="s">
        <v>508</v>
      </c>
      <c r="H51" s="227" t="s">
        <v>481</v>
      </c>
      <c r="I51" s="35">
        <v>1578</v>
      </c>
      <c r="J51" s="140">
        <f>I51</f>
        <v>1578</v>
      </c>
      <c r="K51" s="105">
        <v>0</v>
      </c>
      <c r="L51" s="105">
        <v>0</v>
      </c>
      <c r="M51" s="105">
        <v>0</v>
      </c>
      <c r="N51" s="617">
        <v>2007</v>
      </c>
      <c r="O51" s="153" t="s">
        <v>397</v>
      </c>
      <c r="P51" s="48"/>
      <c r="Q51" s="218"/>
      <c r="R51" s="48"/>
      <c r="S51" s="48"/>
      <c r="T51" s="218" t="s">
        <v>56</v>
      </c>
      <c r="U51" s="153" t="s">
        <v>397</v>
      </c>
      <c r="V51" s="153" t="s">
        <v>475</v>
      </c>
      <c r="W51" s="218" t="s">
        <v>56</v>
      </c>
      <c r="X51" s="218" t="s">
        <v>397</v>
      </c>
      <c r="Y51" s="153" t="s">
        <v>56</v>
      </c>
      <c r="Z51" s="153" t="s">
        <v>56</v>
      </c>
      <c r="AA51" s="48"/>
      <c r="AB51" s="153" t="s">
        <v>476</v>
      </c>
      <c r="AC51" s="153" t="s">
        <v>56</v>
      </c>
      <c r="AD51" s="32" t="s">
        <v>478</v>
      </c>
      <c r="AE51" s="32"/>
      <c r="AF51" s="32"/>
      <c r="AG51" s="32"/>
      <c r="AH51" s="32">
        <v>82</v>
      </c>
      <c r="AI51" s="32" t="s">
        <v>396</v>
      </c>
      <c r="AJ51" s="32">
        <f>AH51/2</f>
        <v>41</v>
      </c>
      <c r="AK51" s="32" t="s">
        <v>396</v>
      </c>
      <c r="AL51" s="55" t="s">
        <v>483</v>
      </c>
      <c r="AM51" s="32" t="s">
        <v>368</v>
      </c>
      <c r="AN51" s="32" t="s">
        <v>485</v>
      </c>
      <c r="AO51" s="516">
        <v>1213.8</v>
      </c>
      <c r="AP51" s="599" t="s">
        <v>486</v>
      </c>
      <c r="AQ51" s="55" t="s">
        <v>408</v>
      </c>
      <c r="AR51" s="32" t="s">
        <v>362</v>
      </c>
      <c r="AS51" s="32" t="s">
        <v>364</v>
      </c>
      <c r="AT51" s="55" t="s">
        <v>406</v>
      </c>
      <c r="AU51" s="227"/>
      <c r="AV51" s="227"/>
      <c r="AW51" s="32"/>
      <c r="AX51" s="39"/>
    </row>
    <row r="52" spans="1:50" ht="27.75" customHeight="1">
      <c r="A52" s="129">
        <f t="shared" si="4"/>
        <v>48</v>
      </c>
      <c r="B52" s="38" t="s">
        <v>52</v>
      </c>
      <c r="C52" s="39" t="s">
        <v>74</v>
      </c>
      <c r="D52" s="40">
        <v>4</v>
      </c>
      <c r="E52" s="41" t="str">
        <f t="shared" si="6"/>
        <v>Ленина д.4</v>
      </c>
      <c r="F52" s="227" t="s">
        <v>377</v>
      </c>
      <c r="G52" s="335" t="s">
        <v>508</v>
      </c>
      <c r="H52" s="227" t="s">
        <v>480</v>
      </c>
      <c r="I52" s="35">
        <v>4013</v>
      </c>
      <c r="J52" s="160">
        <v>0</v>
      </c>
      <c r="K52" s="34">
        <f>I52</f>
        <v>4013</v>
      </c>
      <c r="L52" s="105">
        <v>0</v>
      </c>
      <c r="M52" s="105">
        <v>0</v>
      </c>
      <c r="N52" s="33">
        <v>2008</v>
      </c>
      <c r="O52" s="55" t="s">
        <v>56</v>
      </c>
      <c r="P52" s="48"/>
      <c r="Q52" s="218" t="s">
        <v>56</v>
      </c>
      <c r="R52" s="48"/>
      <c r="S52" s="48"/>
      <c r="T52" s="218" t="s">
        <v>56</v>
      </c>
      <c r="U52" s="153" t="s">
        <v>397</v>
      </c>
      <c r="V52" s="153" t="s">
        <v>475</v>
      </c>
      <c r="W52" s="218" t="s">
        <v>474</v>
      </c>
      <c r="X52" s="55" t="s">
        <v>56</v>
      </c>
      <c r="Y52" s="153" t="s">
        <v>56</v>
      </c>
      <c r="Z52" s="153" t="s">
        <v>56</v>
      </c>
      <c r="AA52" s="48"/>
      <c r="AB52" s="48" t="s">
        <v>477</v>
      </c>
      <c r="AC52" s="153" t="s">
        <v>56</v>
      </c>
      <c r="AD52" s="32" t="s">
        <v>478</v>
      </c>
      <c r="AE52" s="32"/>
      <c r="AF52" s="32"/>
      <c r="AG52" s="32"/>
      <c r="AH52" s="32">
        <v>184</v>
      </c>
      <c r="AI52" s="32" t="s">
        <v>396</v>
      </c>
      <c r="AJ52" s="32">
        <f>AH52/2</f>
        <v>92</v>
      </c>
      <c r="AK52" s="32" t="s">
        <v>396</v>
      </c>
      <c r="AL52" s="55" t="s">
        <v>483</v>
      </c>
      <c r="AM52" s="32" t="s">
        <v>368</v>
      </c>
      <c r="AN52" s="32" t="s">
        <v>485</v>
      </c>
      <c r="AO52" s="516">
        <v>2187.7</v>
      </c>
      <c r="AP52" s="599" t="s">
        <v>486</v>
      </c>
      <c r="AQ52" s="55" t="s">
        <v>408</v>
      </c>
      <c r="AR52" s="32" t="s">
        <v>362</v>
      </c>
      <c r="AS52" s="32" t="s">
        <v>364</v>
      </c>
      <c r="AT52" s="55" t="s">
        <v>406</v>
      </c>
      <c r="AU52" s="227"/>
      <c r="AV52" s="227"/>
      <c r="AW52" s="32"/>
      <c r="AX52" s="39"/>
    </row>
    <row r="53" spans="1:50" ht="27.75" customHeight="1">
      <c r="A53" s="129">
        <f t="shared" si="4"/>
        <v>49</v>
      </c>
      <c r="B53" s="38" t="s">
        <v>52</v>
      </c>
      <c r="C53" s="39" t="s">
        <v>74</v>
      </c>
      <c r="D53" s="40">
        <v>40</v>
      </c>
      <c r="E53" s="41" t="str">
        <f t="shared" si="6"/>
        <v>Ленина д.40</v>
      </c>
      <c r="F53" s="227" t="s">
        <v>377</v>
      </c>
      <c r="G53" s="335" t="s">
        <v>508</v>
      </c>
      <c r="H53" s="227" t="s">
        <v>481</v>
      </c>
      <c r="I53" s="35">
        <v>1219</v>
      </c>
      <c r="J53" s="140">
        <f>I53</f>
        <v>1219</v>
      </c>
      <c r="K53" s="105">
        <v>0</v>
      </c>
      <c r="L53" s="105">
        <v>0</v>
      </c>
      <c r="M53" s="105">
        <v>0</v>
      </c>
      <c r="N53" s="33">
        <v>2008</v>
      </c>
      <c r="O53" s="153" t="s">
        <v>397</v>
      </c>
      <c r="P53" s="48"/>
      <c r="Q53" s="218"/>
      <c r="R53" s="48"/>
      <c r="S53" s="48"/>
      <c r="T53" s="218" t="s">
        <v>56</v>
      </c>
      <c r="U53" s="153" t="s">
        <v>397</v>
      </c>
      <c r="V53" s="153" t="s">
        <v>475</v>
      </c>
      <c r="W53" s="218" t="s">
        <v>56</v>
      </c>
      <c r="X53" s="218" t="s">
        <v>397</v>
      </c>
      <c r="Y53" s="153" t="s">
        <v>56</v>
      </c>
      <c r="Z53" s="153" t="s">
        <v>56</v>
      </c>
      <c r="AA53" s="48"/>
      <c r="AB53" s="153" t="s">
        <v>476</v>
      </c>
      <c r="AC53" s="153" t="s">
        <v>56</v>
      </c>
      <c r="AD53" s="32" t="s">
        <v>478</v>
      </c>
      <c r="AE53" s="32"/>
      <c r="AF53" s="32"/>
      <c r="AG53" s="32"/>
      <c r="AH53" s="32">
        <v>74</v>
      </c>
      <c r="AI53" s="32" t="s">
        <v>396</v>
      </c>
      <c r="AJ53" s="32">
        <f>AH53/2</f>
        <v>37</v>
      </c>
      <c r="AK53" s="32" t="s">
        <v>396</v>
      </c>
      <c r="AL53" s="55" t="s">
        <v>483</v>
      </c>
      <c r="AM53" s="32" t="s">
        <v>368</v>
      </c>
      <c r="AN53" s="32" t="s">
        <v>485</v>
      </c>
      <c r="AO53" s="516">
        <v>937.8</v>
      </c>
      <c r="AP53" s="599" t="s">
        <v>486</v>
      </c>
      <c r="AQ53" s="55" t="s">
        <v>408</v>
      </c>
      <c r="AR53" s="32" t="s">
        <v>362</v>
      </c>
      <c r="AS53" s="32" t="s">
        <v>364</v>
      </c>
      <c r="AT53" s="55" t="s">
        <v>406</v>
      </c>
      <c r="AU53" s="227"/>
      <c r="AV53" s="227"/>
      <c r="AW53" s="32"/>
      <c r="AX53" s="39"/>
    </row>
    <row r="54" spans="1:50" ht="27.75" customHeight="1">
      <c r="A54" s="129">
        <f t="shared" si="4"/>
        <v>50</v>
      </c>
      <c r="B54" s="38" t="s">
        <v>52</v>
      </c>
      <c r="C54" s="39" t="s">
        <v>74</v>
      </c>
      <c r="D54" s="40" t="s">
        <v>77</v>
      </c>
      <c r="E54" s="41" t="str">
        <f t="shared" si="6"/>
        <v>Ленина д.40а</v>
      </c>
      <c r="F54" s="227" t="s">
        <v>378</v>
      </c>
      <c r="G54" s="335" t="str">
        <f>F54</f>
        <v>плоская</v>
      </c>
      <c r="H54" s="227" t="s">
        <v>482</v>
      </c>
      <c r="I54" s="35">
        <v>972.2</v>
      </c>
      <c r="J54" s="623">
        <v>0</v>
      </c>
      <c r="K54" s="105">
        <v>0</v>
      </c>
      <c r="L54" s="105">
        <v>0</v>
      </c>
      <c r="M54" s="104">
        <f>I54</f>
        <v>972.2</v>
      </c>
      <c r="N54" s="33">
        <v>2007</v>
      </c>
      <c r="O54" s="55" t="s">
        <v>56</v>
      </c>
      <c r="P54" s="55" t="s">
        <v>56</v>
      </c>
      <c r="Q54" s="55" t="s">
        <v>56</v>
      </c>
      <c r="R54" s="55" t="s">
        <v>56</v>
      </c>
      <c r="S54" s="55" t="s">
        <v>56</v>
      </c>
      <c r="T54" s="55" t="s">
        <v>56</v>
      </c>
      <c r="U54" s="55" t="s">
        <v>56</v>
      </c>
      <c r="V54" s="55" t="s">
        <v>56</v>
      </c>
      <c r="W54" s="218" t="s">
        <v>56</v>
      </c>
      <c r="X54" s="55" t="s">
        <v>56</v>
      </c>
      <c r="Y54" s="109" t="s">
        <v>397</v>
      </c>
      <c r="Z54" s="109" t="s">
        <v>383</v>
      </c>
      <c r="AA54" s="48"/>
      <c r="AB54" s="109" t="s">
        <v>479</v>
      </c>
      <c r="AC54" s="109">
        <v>0.22</v>
      </c>
      <c r="AD54" s="55" t="s">
        <v>411</v>
      </c>
      <c r="AE54" s="32"/>
      <c r="AF54" s="55" t="s">
        <v>56</v>
      </c>
      <c r="AG54" s="55" t="s">
        <v>56</v>
      </c>
      <c r="AH54" s="55" t="s">
        <v>56</v>
      </c>
      <c r="AI54" s="55" t="s">
        <v>56</v>
      </c>
      <c r="AJ54" s="32" t="s">
        <v>56</v>
      </c>
      <c r="AK54" s="55" t="s">
        <v>56</v>
      </c>
      <c r="AL54" s="55" t="s">
        <v>483</v>
      </c>
      <c r="AM54" s="32" t="s">
        <v>368</v>
      </c>
      <c r="AN54" s="32" t="s">
        <v>485</v>
      </c>
      <c r="AO54" s="516">
        <v>972.2</v>
      </c>
      <c r="AP54" s="599" t="s">
        <v>486</v>
      </c>
      <c r="AQ54" s="55" t="s">
        <v>408</v>
      </c>
      <c r="AR54" s="32" t="s">
        <v>362</v>
      </c>
      <c r="AS54" s="32" t="s">
        <v>364</v>
      </c>
      <c r="AT54" s="55" t="s">
        <v>406</v>
      </c>
      <c r="AU54" s="227">
        <v>2</v>
      </c>
      <c r="AV54" s="227">
        <v>2</v>
      </c>
      <c r="AW54" s="32"/>
      <c r="AX54" s="39"/>
    </row>
    <row r="55" spans="1:50" ht="27.75" customHeight="1">
      <c r="A55" s="129">
        <f t="shared" si="4"/>
        <v>51</v>
      </c>
      <c r="B55" s="113" t="s">
        <v>52</v>
      </c>
      <c r="C55" s="114" t="s">
        <v>74</v>
      </c>
      <c r="D55" s="115">
        <v>41</v>
      </c>
      <c r="E55" s="116" t="str">
        <f t="shared" si="6"/>
        <v>Ленина д.41</v>
      </c>
      <c r="F55" s="227" t="s">
        <v>377</v>
      </c>
      <c r="G55" s="335" t="s">
        <v>508</v>
      </c>
      <c r="H55" s="227" t="s">
        <v>480</v>
      </c>
      <c r="I55" s="35">
        <v>1347.2</v>
      </c>
      <c r="J55" s="624">
        <v>0</v>
      </c>
      <c r="K55" s="34">
        <f>I55</f>
        <v>1347.2</v>
      </c>
      <c r="L55" s="34">
        <v>0</v>
      </c>
      <c r="M55" s="34">
        <v>0</v>
      </c>
      <c r="N55" s="33">
        <v>2005</v>
      </c>
      <c r="O55" s="55" t="s">
        <v>56</v>
      </c>
      <c r="P55" s="48"/>
      <c r="Q55" s="218" t="s">
        <v>56</v>
      </c>
      <c r="R55" s="48"/>
      <c r="S55" s="48"/>
      <c r="T55" s="218" t="s">
        <v>484</v>
      </c>
      <c r="U55" s="153" t="s">
        <v>397</v>
      </c>
      <c r="V55" s="153" t="s">
        <v>475</v>
      </c>
      <c r="W55" s="218" t="s">
        <v>56</v>
      </c>
      <c r="X55" s="55" t="s">
        <v>56</v>
      </c>
      <c r="Y55" s="153" t="s">
        <v>56</v>
      </c>
      <c r="Z55" s="153" t="s">
        <v>56</v>
      </c>
      <c r="AA55" s="48"/>
      <c r="AB55" s="48" t="s">
        <v>477</v>
      </c>
      <c r="AC55" s="153" t="s">
        <v>56</v>
      </c>
      <c r="AD55" s="32" t="s">
        <v>478</v>
      </c>
      <c r="AE55" s="115"/>
      <c r="AF55" s="115"/>
      <c r="AG55" s="115"/>
      <c r="AH55" s="115">
        <v>74</v>
      </c>
      <c r="AI55" s="32" t="s">
        <v>396</v>
      </c>
      <c r="AJ55" s="32">
        <f aca="true" t="shared" si="7" ref="AJ55:AJ66">AH55/2</f>
        <v>37</v>
      </c>
      <c r="AK55" s="32" t="s">
        <v>396</v>
      </c>
      <c r="AL55" s="55" t="s">
        <v>483</v>
      </c>
      <c r="AM55" s="32" t="s">
        <v>368</v>
      </c>
      <c r="AN55" s="32" t="s">
        <v>485</v>
      </c>
      <c r="AO55" s="368">
        <v>910</v>
      </c>
      <c r="AP55" s="599" t="s">
        <v>486</v>
      </c>
      <c r="AQ55" s="55" t="s">
        <v>408</v>
      </c>
      <c r="AR55" s="32" t="s">
        <v>362</v>
      </c>
      <c r="AS55" s="32" t="s">
        <v>364</v>
      </c>
      <c r="AT55" s="55" t="s">
        <v>406</v>
      </c>
      <c r="AU55" s="227"/>
      <c r="AV55" s="227"/>
      <c r="AW55" s="115"/>
      <c r="AX55" s="114"/>
    </row>
    <row r="56" spans="1:50" s="73" customFormat="1" ht="27.75" customHeight="1">
      <c r="A56" s="129">
        <f t="shared" si="4"/>
        <v>52</v>
      </c>
      <c r="B56" s="38" t="s">
        <v>52</v>
      </c>
      <c r="C56" s="39" t="s">
        <v>74</v>
      </c>
      <c r="D56" s="40">
        <v>42</v>
      </c>
      <c r="E56" s="41" t="str">
        <f t="shared" si="6"/>
        <v>Ленина д.42</v>
      </c>
      <c r="F56" s="227" t="s">
        <v>377</v>
      </c>
      <c r="G56" s="335" t="s">
        <v>508</v>
      </c>
      <c r="H56" s="227" t="s">
        <v>481</v>
      </c>
      <c r="I56" s="35">
        <v>1198</v>
      </c>
      <c r="J56" s="135">
        <f>I56</f>
        <v>1198</v>
      </c>
      <c r="K56" s="105">
        <v>0</v>
      </c>
      <c r="L56" s="105">
        <v>0</v>
      </c>
      <c r="M56" s="105">
        <v>0</v>
      </c>
      <c r="N56" s="33">
        <v>2008</v>
      </c>
      <c r="O56" s="153" t="s">
        <v>397</v>
      </c>
      <c r="P56" s="48"/>
      <c r="Q56" s="218"/>
      <c r="R56" s="48"/>
      <c r="S56" s="48"/>
      <c r="T56" s="218" t="s">
        <v>56</v>
      </c>
      <c r="U56" s="153" t="s">
        <v>397</v>
      </c>
      <c r="V56" s="153" t="s">
        <v>475</v>
      </c>
      <c r="W56" s="218" t="s">
        <v>56</v>
      </c>
      <c r="X56" s="218" t="s">
        <v>397</v>
      </c>
      <c r="Y56" s="153" t="s">
        <v>56</v>
      </c>
      <c r="Z56" s="153" t="s">
        <v>56</v>
      </c>
      <c r="AA56" s="48"/>
      <c r="AB56" s="153" t="s">
        <v>476</v>
      </c>
      <c r="AC56" s="153" t="s">
        <v>56</v>
      </c>
      <c r="AD56" s="32" t="s">
        <v>478</v>
      </c>
      <c r="AE56" s="32"/>
      <c r="AF56" s="32"/>
      <c r="AG56" s="32"/>
      <c r="AH56" s="32">
        <v>62</v>
      </c>
      <c r="AI56" s="32" t="s">
        <v>396</v>
      </c>
      <c r="AJ56" s="32">
        <f t="shared" si="7"/>
        <v>31</v>
      </c>
      <c r="AK56" s="32" t="s">
        <v>396</v>
      </c>
      <c r="AL56" s="55" t="s">
        <v>483</v>
      </c>
      <c r="AM56" s="32" t="s">
        <v>368</v>
      </c>
      <c r="AN56" s="32" t="s">
        <v>485</v>
      </c>
      <c r="AO56" s="516">
        <v>981.7</v>
      </c>
      <c r="AP56" s="599" t="s">
        <v>486</v>
      </c>
      <c r="AQ56" s="55" t="s">
        <v>408</v>
      </c>
      <c r="AR56" s="32" t="s">
        <v>362</v>
      </c>
      <c r="AS56" s="32" t="s">
        <v>364</v>
      </c>
      <c r="AT56" s="55" t="s">
        <v>406</v>
      </c>
      <c r="AU56" s="227"/>
      <c r="AV56" s="227"/>
      <c r="AW56" s="32"/>
      <c r="AX56" s="39"/>
    </row>
    <row r="57" spans="1:50" ht="27.75" customHeight="1">
      <c r="A57" s="129">
        <f t="shared" si="4"/>
        <v>53</v>
      </c>
      <c r="B57" s="38" t="s">
        <v>52</v>
      </c>
      <c r="C57" s="39" t="s">
        <v>74</v>
      </c>
      <c r="D57" s="40">
        <v>43</v>
      </c>
      <c r="E57" s="41" t="str">
        <f t="shared" si="6"/>
        <v>Ленина д.43</v>
      </c>
      <c r="F57" s="227" t="s">
        <v>377</v>
      </c>
      <c r="G57" s="335" t="s">
        <v>508</v>
      </c>
      <c r="H57" s="227" t="s">
        <v>480</v>
      </c>
      <c r="I57" s="35">
        <v>1341</v>
      </c>
      <c r="J57" s="623">
        <v>0</v>
      </c>
      <c r="K57" s="34">
        <f>I57</f>
        <v>1341</v>
      </c>
      <c r="L57" s="105">
        <v>0</v>
      </c>
      <c r="M57" s="105">
        <v>0</v>
      </c>
      <c r="N57" s="33">
        <v>2005</v>
      </c>
      <c r="O57" s="55" t="s">
        <v>56</v>
      </c>
      <c r="P57" s="48"/>
      <c r="Q57" s="218" t="s">
        <v>56</v>
      </c>
      <c r="R57" s="48"/>
      <c r="S57" s="48"/>
      <c r="T57" s="218" t="s">
        <v>484</v>
      </c>
      <c r="U57" s="153" t="s">
        <v>397</v>
      </c>
      <c r="V57" s="153" t="s">
        <v>475</v>
      </c>
      <c r="W57" s="218" t="s">
        <v>56</v>
      </c>
      <c r="X57" s="55" t="s">
        <v>56</v>
      </c>
      <c r="Y57" s="153" t="s">
        <v>56</v>
      </c>
      <c r="Z57" s="153" t="s">
        <v>56</v>
      </c>
      <c r="AA57" s="48"/>
      <c r="AB57" s="48" t="s">
        <v>477</v>
      </c>
      <c r="AC57" s="153" t="s">
        <v>56</v>
      </c>
      <c r="AD57" s="32" t="s">
        <v>478</v>
      </c>
      <c r="AE57" s="32"/>
      <c r="AF57" s="32"/>
      <c r="AG57" s="32"/>
      <c r="AH57" s="32">
        <v>62</v>
      </c>
      <c r="AI57" s="32" t="s">
        <v>396</v>
      </c>
      <c r="AJ57" s="32">
        <f t="shared" si="7"/>
        <v>31</v>
      </c>
      <c r="AK57" s="32" t="s">
        <v>396</v>
      </c>
      <c r="AL57" s="55" t="s">
        <v>483</v>
      </c>
      <c r="AM57" s="32" t="s">
        <v>368</v>
      </c>
      <c r="AN57" s="32" t="s">
        <v>485</v>
      </c>
      <c r="AO57" s="516">
        <v>924.2</v>
      </c>
      <c r="AP57" s="599" t="s">
        <v>486</v>
      </c>
      <c r="AQ57" s="55" t="s">
        <v>408</v>
      </c>
      <c r="AR57" s="32" t="s">
        <v>362</v>
      </c>
      <c r="AS57" s="32" t="s">
        <v>364</v>
      </c>
      <c r="AT57" s="55" t="s">
        <v>406</v>
      </c>
      <c r="AU57" s="227"/>
      <c r="AV57" s="227"/>
      <c r="AW57" s="32"/>
      <c r="AX57" s="39"/>
    </row>
    <row r="58" spans="1:50" ht="27.75" customHeight="1">
      <c r="A58" s="129">
        <f t="shared" si="4"/>
        <v>54</v>
      </c>
      <c r="B58" s="38" t="s">
        <v>52</v>
      </c>
      <c r="C58" s="39" t="s">
        <v>74</v>
      </c>
      <c r="D58" s="40">
        <v>44</v>
      </c>
      <c r="E58" s="41" t="str">
        <f t="shared" si="6"/>
        <v>Ленина д.44</v>
      </c>
      <c r="F58" s="227" t="s">
        <v>377</v>
      </c>
      <c r="G58" s="335" t="s">
        <v>508</v>
      </c>
      <c r="H58" s="227" t="s">
        <v>481</v>
      </c>
      <c r="I58" s="35">
        <v>1618</v>
      </c>
      <c r="J58" s="135">
        <f>I58</f>
        <v>1618</v>
      </c>
      <c r="K58" s="105">
        <v>0</v>
      </c>
      <c r="L58" s="105">
        <v>0</v>
      </c>
      <c r="M58" s="105">
        <v>0</v>
      </c>
      <c r="N58" s="33">
        <v>2008</v>
      </c>
      <c r="O58" s="153" t="s">
        <v>397</v>
      </c>
      <c r="P58" s="48"/>
      <c r="Q58" s="218"/>
      <c r="R58" s="48"/>
      <c r="S58" s="48"/>
      <c r="T58" s="218" t="s">
        <v>56</v>
      </c>
      <c r="U58" s="153" t="s">
        <v>397</v>
      </c>
      <c r="V58" s="153" t="s">
        <v>475</v>
      </c>
      <c r="W58" s="218" t="s">
        <v>56</v>
      </c>
      <c r="X58" s="218" t="s">
        <v>397</v>
      </c>
      <c r="Y58" s="153" t="s">
        <v>56</v>
      </c>
      <c r="Z58" s="153" t="s">
        <v>56</v>
      </c>
      <c r="AA58" s="48"/>
      <c r="AB58" s="153" t="s">
        <v>476</v>
      </c>
      <c r="AC58" s="153" t="s">
        <v>56</v>
      </c>
      <c r="AD58" s="32" t="s">
        <v>478</v>
      </c>
      <c r="AE58" s="32"/>
      <c r="AF58" s="32"/>
      <c r="AG58" s="32"/>
      <c r="AH58" s="32">
        <v>82</v>
      </c>
      <c r="AI58" s="32" t="s">
        <v>396</v>
      </c>
      <c r="AJ58" s="32">
        <f t="shared" si="7"/>
        <v>41</v>
      </c>
      <c r="AK58" s="32" t="s">
        <v>396</v>
      </c>
      <c r="AL58" s="55" t="s">
        <v>483</v>
      </c>
      <c r="AM58" s="32" t="s">
        <v>368</v>
      </c>
      <c r="AN58" s="32" t="s">
        <v>485</v>
      </c>
      <c r="AO58" s="516">
        <v>1244.5</v>
      </c>
      <c r="AP58" s="599" t="s">
        <v>486</v>
      </c>
      <c r="AQ58" s="55" t="s">
        <v>408</v>
      </c>
      <c r="AR58" s="32" t="s">
        <v>362</v>
      </c>
      <c r="AS58" s="32" t="s">
        <v>364</v>
      </c>
      <c r="AT58" s="55" t="s">
        <v>406</v>
      </c>
      <c r="AU58" s="227"/>
      <c r="AV58" s="227"/>
      <c r="AW58" s="32"/>
      <c r="AX58" s="39"/>
    </row>
    <row r="59" spans="1:50" ht="27.75" customHeight="1">
      <c r="A59" s="129">
        <f t="shared" si="4"/>
        <v>55</v>
      </c>
      <c r="B59" s="38" t="s">
        <v>52</v>
      </c>
      <c r="C59" s="39" t="s">
        <v>74</v>
      </c>
      <c r="D59" s="40">
        <v>45</v>
      </c>
      <c r="E59" s="41" t="s">
        <v>78</v>
      </c>
      <c r="F59" s="227" t="s">
        <v>377</v>
      </c>
      <c r="G59" s="335" t="s">
        <v>508</v>
      </c>
      <c r="H59" s="227" t="s">
        <v>480</v>
      </c>
      <c r="I59" s="35">
        <v>1186.1</v>
      </c>
      <c r="J59" s="140">
        <f>I59</f>
        <v>1186.1</v>
      </c>
      <c r="K59" s="105">
        <v>0</v>
      </c>
      <c r="L59" s="105">
        <v>0</v>
      </c>
      <c r="M59" s="105">
        <v>0</v>
      </c>
      <c r="N59" s="626" t="s">
        <v>56</v>
      </c>
      <c r="O59" s="55" t="s">
        <v>56</v>
      </c>
      <c r="P59" s="48"/>
      <c r="Q59" s="218" t="s">
        <v>56</v>
      </c>
      <c r="R59" s="48"/>
      <c r="S59" s="48"/>
      <c r="T59" s="218" t="s">
        <v>484</v>
      </c>
      <c r="U59" s="153" t="s">
        <v>397</v>
      </c>
      <c r="V59" s="153" t="s">
        <v>475</v>
      </c>
      <c r="W59" s="218" t="s">
        <v>56</v>
      </c>
      <c r="X59" s="55" t="s">
        <v>56</v>
      </c>
      <c r="Y59" s="153" t="s">
        <v>56</v>
      </c>
      <c r="Z59" s="153" t="s">
        <v>56</v>
      </c>
      <c r="AA59" s="48"/>
      <c r="AB59" s="153" t="s">
        <v>476</v>
      </c>
      <c r="AC59" s="153" t="s">
        <v>56</v>
      </c>
      <c r="AD59" s="32" t="s">
        <v>478</v>
      </c>
      <c r="AE59" s="32"/>
      <c r="AF59" s="32"/>
      <c r="AG59" s="32"/>
      <c r="AH59" s="32">
        <v>74</v>
      </c>
      <c r="AI59" s="32" t="s">
        <v>396</v>
      </c>
      <c r="AJ59" s="32">
        <f t="shared" si="7"/>
        <v>37</v>
      </c>
      <c r="AK59" s="32" t="s">
        <v>396</v>
      </c>
      <c r="AL59" s="55" t="s">
        <v>483</v>
      </c>
      <c r="AM59" s="32" t="s">
        <v>368</v>
      </c>
      <c r="AN59" s="32" t="s">
        <v>485</v>
      </c>
      <c r="AO59" s="516">
        <v>912.4</v>
      </c>
      <c r="AP59" s="599" t="s">
        <v>486</v>
      </c>
      <c r="AQ59" s="55" t="s">
        <v>408</v>
      </c>
      <c r="AR59" s="32" t="s">
        <v>362</v>
      </c>
      <c r="AS59" s="32" t="s">
        <v>364</v>
      </c>
      <c r="AT59" s="55" t="s">
        <v>406</v>
      </c>
      <c r="AU59" s="227"/>
      <c r="AV59" s="227"/>
      <c r="AW59" s="32"/>
      <c r="AX59" s="39"/>
    </row>
    <row r="60" spans="1:50" ht="27.75" customHeight="1">
      <c r="A60" s="129">
        <f t="shared" si="4"/>
        <v>56</v>
      </c>
      <c r="B60" s="38" t="s">
        <v>52</v>
      </c>
      <c r="C60" s="39" t="s">
        <v>74</v>
      </c>
      <c r="D60" s="40">
        <v>46</v>
      </c>
      <c r="E60" s="41" t="str">
        <f aca="true" t="shared" si="8" ref="E60:E72">CONCATENATE(C60," д.",D60)</f>
        <v>Ленина д.46</v>
      </c>
      <c r="F60" s="227" t="s">
        <v>377</v>
      </c>
      <c r="G60" s="335" t="s">
        <v>508</v>
      </c>
      <c r="H60" s="227" t="s">
        <v>481</v>
      </c>
      <c r="I60" s="35">
        <v>1598.4</v>
      </c>
      <c r="J60" s="140">
        <f>I60</f>
        <v>1598.4</v>
      </c>
      <c r="K60" s="105">
        <v>0</v>
      </c>
      <c r="L60" s="105">
        <v>0</v>
      </c>
      <c r="M60" s="105">
        <v>0</v>
      </c>
      <c r="N60" s="33">
        <v>2021</v>
      </c>
      <c r="O60" s="153" t="s">
        <v>397</v>
      </c>
      <c r="P60" s="48"/>
      <c r="Q60" s="218"/>
      <c r="R60" s="48"/>
      <c r="S60" s="48"/>
      <c r="T60" s="218" t="s">
        <v>56</v>
      </c>
      <c r="U60" s="153" t="s">
        <v>397</v>
      </c>
      <c r="V60" s="153" t="s">
        <v>475</v>
      </c>
      <c r="W60" s="218" t="s">
        <v>56</v>
      </c>
      <c r="X60" s="218" t="s">
        <v>397</v>
      </c>
      <c r="Y60" s="153" t="s">
        <v>56</v>
      </c>
      <c r="Z60" s="153" t="s">
        <v>56</v>
      </c>
      <c r="AA60" s="48"/>
      <c r="AB60" s="153" t="s">
        <v>476</v>
      </c>
      <c r="AC60" s="153" t="s">
        <v>56</v>
      </c>
      <c r="AD60" s="32" t="s">
        <v>478</v>
      </c>
      <c r="AE60" s="32"/>
      <c r="AF60" s="32"/>
      <c r="AG60" s="32"/>
      <c r="AH60" s="32">
        <v>82</v>
      </c>
      <c r="AI60" s="32" t="s">
        <v>396</v>
      </c>
      <c r="AJ60" s="32">
        <f t="shared" si="7"/>
        <v>41</v>
      </c>
      <c r="AK60" s="32" t="s">
        <v>396</v>
      </c>
      <c r="AL60" s="55" t="s">
        <v>483</v>
      </c>
      <c r="AM60" s="32" t="s">
        <v>368</v>
      </c>
      <c r="AN60" s="32" t="s">
        <v>485</v>
      </c>
      <c r="AO60" s="516">
        <v>1225.1</v>
      </c>
      <c r="AP60" s="599" t="s">
        <v>486</v>
      </c>
      <c r="AQ60" s="55" t="s">
        <v>408</v>
      </c>
      <c r="AR60" s="32" t="s">
        <v>362</v>
      </c>
      <c r="AS60" s="32" t="s">
        <v>364</v>
      </c>
      <c r="AT60" s="55" t="s">
        <v>406</v>
      </c>
      <c r="AU60" s="227"/>
      <c r="AV60" s="227"/>
      <c r="AW60" s="32"/>
      <c r="AX60" s="39"/>
    </row>
    <row r="61" spans="1:50" ht="27.75" customHeight="1">
      <c r="A61" s="129">
        <f t="shared" si="4"/>
        <v>57</v>
      </c>
      <c r="B61" s="38" t="s">
        <v>52</v>
      </c>
      <c r="C61" s="39" t="s">
        <v>74</v>
      </c>
      <c r="D61" s="40">
        <v>5</v>
      </c>
      <c r="E61" s="41" t="str">
        <f t="shared" si="8"/>
        <v>Ленина д.5</v>
      </c>
      <c r="F61" s="227" t="s">
        <v>377</v>
      </c>
      <c r="G61" s="335" t="s">
        <v>508</v>
      </c>
      <c r="H61" s="227" t="s">
        <v>480</v>
      </c>
      <c r="I61" s="35">
        <v>643</v>
      </c>
      <c r="J61" s="160">
        <v>0</v>
      </c>
      <c r="K61" s="34">
        <f>I61</f>
        <v>643</v>
      </c>
      <c r="L61" s="105">
        <v>0</v>
      </c>
      <c r="M61" s="105">
        <v>0</v>
      </c>
      <c r="N61" s="163">
        <v>2010</v>
      </c>
      <c r="O61" s="55" t="s">
        <v>56</v>
      </c>
      <c r="P61" s="218"/>
      <c r="Q61" s="218" t="s">
        <v>56</v>
      </c>
      <c r="R61" s="218"/>
      <c r="S61" s="218"/>
      <c r="T61" s="218" t="s">
        <v>56</v>
      </c>
      <c r="U61" s="153" t="s">
        <v>397</v>
      </c>
      <c r="V61" s="153" t="s">
        <v>475</v>
      </c>
      <c r="W61" s="218" t="s">
        <v>474</v>
      </c>
      <c r="X61" s="55" t="s">
        <v>56</v>
      </c>
      <c r="Y61" s="153" t="s">
        <v>56</v>
      </c>
      <c r="Z61" s="153" t="s">
        <v>56</v>
      </c>
      <c r="AA61" s="218"/>
      <c r="AB61" s="48" t="s">
        <v>477</v>
      </c>
      <c r="AC61" s="153" t="s">
        <v>56</v>
      </c>
      <c r="AD61" s="32" t="s">
        <v>478</v>
      </c>
      <c r="AE61" s="32"/>
      <c r="AF61" s="32"/>
      <c r="AG61" s="32"/>
      <c r="AH61" s="32">
        <v>36</v>
      </c>
      <c r="AI61" s="32" t="s">
        <v>396</v>
      </c>
      <c r="AJ61" s="32">
        <f t="shared" si="7"/>
        <v>18</v>
      </c>
      <c r="AK61" s="32" t="s">
        <v>396</v>
      </c>
      <c r="AL61" s="55" t="s">
        <v>483</v>
      </c>
      <c r="AM61" s="32" t="s">
        <v>368</v>
      </c>
      <c r="AN61" s="32" t="s">
        <v>485</v>
      </c>
      <c r="AO61" s="516">
        <v>443.2</v>
      </c>
      <c r="AP61" s="599" t="s">
        <v>486</v>
      </c>
      <c r="AQ61" s="55" t="s">
        <v>408</v>
      </c>
      <c r="AR61" s="32" t="s">
        <v>362</v>
      </c>
      <c r="AS61" s="32" t="s">
        <v>364</v>
      </c>
      <c r="AT61" s="55" t="s">
        <v>406</v>
      </c>
      <c r="AU61" s="227"/>
      <c r="AV61" s="227"/>
      <c r="AW61" s="32"/>
      <c r="AX61" s="39"/>
    </row>
    <row r="62" spans="1:50" ht="27.75" customHeight="1">
      <c r="A62" s="129">
        <f t="shared" si="4"/>
        <v>58</v>
      </c>
      <c r="B62" s="38" t="s">
        <v>52</v>
      </c>
      <c r="C62" s="39" t="s">
        <v>74</v>
      </c>
      <c r="D62" s="40">
        <v>7</v>
      </c>
      <c r="E62" s="41" t="str">
        <f t="shared" si="8"/>
        <v>Ленина д.7</v>
      </c>
      <c r="F62" s="227" t="s">
        <v>377</v>
      </c>
      <c r="G62" s="335" t="s">
        <v>508</v>
      </c>
      <c r="H62" s="227" t="s">
        <v>480</v>
      </c>
      <c r="I62" s="35">
        <v>973</v>
      </c>
      <c r="J62" s="135">
        <f>I62</f>
        <v>973</v>
      </c>
      <c r="K62" s="105">
        <v>0</v>
      </c>
      <c r="L62" s="105">
        <v>0</v>
      </c>
      <c r="M62" s="105">
        <v>0</v>
      </c>
      <c r="N62" s="33">
        <v>2006</v>
      </c>
      <c r="O62" s="55" t="s">
        <v>56</v>
      </c>
      <c r="P62" s="48"/>
      <c r="Q62" s="218" t="s">
        <v>56</v>
      </c>
      <c r="R62" s="48"/>
      <c r="S62" s="48"/>
      <c r="T62" s="218" t="s">
        <v>56</v>
      </c>
      <c r="U62" s="153" t="s">
        <v>397</v>
      </c>
      <c r="V62" s="153" t="s">
        <v>475</v>
      </c>
      <c r="W62" s="218" t="s">
        <v>474</v>
      </c>
      <c r="X62" s="55" t="s">
        <v>56</v>
      </c>
      <c r="Y62" s="153" t="s">
        <v>56</v>
      </c>
      <c r="Z62" s="153" t="s">
        <v>56</v>
      </c>
      <c r="AA62" s="48"/>
      <c r="AB62" s="153" t="s">
        <v>476</v>
      </c>
      <c r="AC62" s="153" t="s">
        <v>56</v>
      </c>
      <c r="AD62" s="32" t="s">
        <v>478</v>
      </c>
      <c r="AE62" s="32"/>
      <c r="AF62" s="32"/>
      <c r="AG62" s="32"/>
      <c r="AH62" s="32">
        <v>56</v>
      </c>
      <c r="AI62" s="32" t="s">
        <v>396</v>
      </c>
      <c r="AJ62" s="32">
        <f t="shared" si="7"/>
        <v>28</v>
      </c>
      <c r="AK62" s="32" t="s">
        <v>396</v>
      </c>
      <c r="AL62" s="55" t="s">
        <v>483</v>
      </c>
      <c r="AM62" s="32" t="s">
        <v>368</v>
      </c>
      <c r="AN62" s="32" t="s">
        <v>485</v>
      </c>
      <c r="AO62" s="516">
        <v>677</v>
      </c>
      <c r="AP62" s="599" t="s">
        <v>486</v>
      </c>
      <c r="AQ62" s="55" t="s">
        <v>408</v>
      </c>
      <c r="AR62" s="32" t="s">
        <v>362</v>
      </c>
      <c r="AS62" s="32" t="s">
        <v>364</v>
      </c>
      <c r="AT62" s="55" t="s">
        <v>406</v>
      </c>
      <c r="AU62" s="227"/>
      <c r="AV62" s="227"/>
      <c r="AW62" s="32"/>
      <c r="AX62" s="39"/>
    </row>
    <row r="63" spans="1:50" ht="27.75" customHeight="1">
      <c r="A63" s="129">
        <f t="shared" si="4"/>
        <v>59</v>
      </c>
      <c r="B63" s="113" t="s">
        <v>52</v>
      </c>
      <c r="C63" s="114" t="s">
        <v>74</v>
      </c>
      <c r="D63" s="115">
        <v>8</v>
      </c>
      <c r="E63" s="116" t="str">
        <f t="shared" si="8"/>
        <v>Ленина д.8</v>
      </c>
      <c r="F63" s="227" t="s">
        <v>377</v>
      </c>
      <c r="G63" s="335" t="s">
        <v>508</v>
      </c>
      <c r="H63" s="227" t="s">
        <v>480</v>
      </c>
      <c r="I63" s="35">
        <v>1216</v>
      </c>
      <c r="J63" s="135">
        <f>I63</f>
        <v>1216</v>
      </c>
      <c r="K63" s="34">
        <v>0</v>
      </c>
      <c r="L63" s="34">
        <v>0</v>
      </c>
      <c r="M63" s="34">
        <v>0</v>
      </c>
      <c r="N63" s="33">
        <v>2005</v>
      </c>
      <c r="O63" s="55" t="s">
        <v>56</v>
      </c>
      <c r="P63" s="48"/>
      <c r="Q63" s="218" t="s">
        <v>56</v>
      </c>
      <c r="R63" s="48"/>
      <c r="S63" s="48"/>
      <c r="T63" s="218" t="s">
        <v>56</v>
      </c>
      <c r="U63" s="153" t="s">
        <v>397</v>
      </c>
      <c r="V63" s="153" t="s">
        <v>475</v>
      </c>
      <c r="W63" s="218" t="s">
        <v>474</v>
      </c>
      <c r="X63" s="55" t="s">
        <v>56</v>
      </c>
      <c r="Y63" s="153" t="s">
        <v>56</v>
      </c>
      <c r="Z63" s="153" t="s">
        <v>56</v>
      </c>
      <c r="AA63" s="48"/>
      <c r="AB63" s="153" t="s">
        <v>476</v>
      </c>
      <c r="AC63" s="153" t="s">
        <v>56</v>
      </c>
      <c r="AD63" s="32" t="s">
        <v>478</v>
      </c>
      <c r="AE63" s="115"/>
      <c r="AF63" s="115"/>
      <c r="AG63" s="115"/>
      <c r="AH63" s="115">
        <v>64</v>
      </c>
      <c r="AI63" s="32" t="s">
        <v>396</v>
      </c>
      <c r="AJ63" s="32">
        <f t="shared" si="7"/>
        <v>32</v>
      </c>
      <c r="AK63" s="32" t="s">
        <v>396</v>
      </c>
      <c r="AL63" s="55" t="s">
        <v>483</v>
      </c>
      <c r="AM63" s="32" t="s">
        <v>368</v>
      </c>
      <c r="AN63" s="32" t="s">
        <v>485</v>
      </c>
      <c r="AO63" s="368">
        <v>850.7</v>
      </c>
      <c r="AP63" s="599" t="s">
        <v>486</v>
      </c>
      <c r="AQ63" s="55" t="s">
        <v>408</v>
      </c>
      <c r="AR63" s="32" t="s">
        <v>362</v>
      </c>
      <c r="AS63" s="32" t="s">
        <v>364</v>
      </c>
      <c r="AT63" s="55" t="s">
        <v>406</v>
      </c>
      <c r="AU63" s="227"/>
      <c r="AV63" s="227"/>
      <c r="AW63" s="115"/>
      <c r="AX63" s="114"/>
    </row>
    <row r="64" spans="1:50" ht="27.75" customHeight="1">
      <c r="A64" s="129">
        <f t="shared" si="4"/>
        <v>60</v>
      </c>
      <c r="B64" s="38" t="s">
        <v>52</v>
      </c>
      <c r="C64" s="39" t="s">
        <v>74</v>
      </c>
      <c r="D64" s="40">
        <v>9</v>
      </c>
      <c r="E64" s="41" t="str">
        <f t="shared" si="8"/>
        <v>Ленина д.9</v>
      </c>
      <c r="F64" s="227" t="s">
        <v>377</v>
      </c>
      <c r="G64" s="335" t="s">
        <v>508</v>
      </c>
      <c r="H64" s="227" t="s">
        <v>481</v>
      </c>
      <c r="I64" s="35">
        <v>1370</v>
      </c>
      <c r="J64" s="135">
        <f>I64</f>
        <v>1370</v>
      </c>
      <c r="K64" s="105">
        <v>0</v>
      </c>
      <c r="L64" s="105">
        <v>0</v>
      </c>
      <c r="M64" s="105">
        <v>0</v>
      </c>
      <c r="N64" s="617">
        <v>2007</v>
      </c>
      <c r="O64" s="153" t="s">
        <v>397</v>
      </c>
      <c r="P64" s="48"/>
      <c r="Q64" s="218"/>
      <c r="R64" s="48"/>
      <c r="S64" s="48"/>
      <c r="T64" s="218" t="s">
        <v>56</v>
      </c>
      <c r="U64" s="153" t="s">
        <v>397</v>
      </c>
      <c r="V64" s="153" t="s">
        <v>475</v>
      </c>
      <c r="W64" s="218" t="s">
        <v>474</v>
      </c>
      <c r="X64" s="218" t="s">
        <v>397</v>
      </c>
      <c r="Y64" s="153" t="s">
        <v>56</v>
      </c>
      <c r="Z64" s="153" t="s">
        <v>56</v>
      </c>
      <c r="AA64" s="48"/>
      <c r="AB64" s="153" t="s">
        <v>476</v>
      </c>
      <c r="AC64" s="153" t="s">
        <v>56</v>
      </c>
      <c r="AD64" s="32" t="s">
        <v>478</v>
      </c>
      <c r="AE64" s="32"/>
      <c r="AF64" s="32"/>
      <c r="AG64" s="32"/>
      <c r="AH64" s="32">
        <v>86</v>
      </c>
      <c r="AI64" s="32" t="s">
        <v>396</v>
      </c>
      <c r="AJ64" s="32">
        <f t="shared" si="7"/>
        <v>43</v>
      </c>
      <c r="AK64" s="32" t="s">
        <v>396</v>
      </c>
      <c r="AL64" s="55" t="s">
        <v>483</v>
      </c>
      <c r="AM64" s="32" t="s">
        <v>368</v>
      </c>
      <c r="AN64" s="32" t="s">
        <v>485</v>
      </c>
      <c r="AO64" s="516">
        <v>950.6</v>
      </c>
      <c r="AP64" s="599" t="s">
        <v>486</v>
      </c>
      <c r="AQ64" s="55" t="s">
        <v>408</v>
      </c>
      <c r="AR64" s="32" t="s">
        <v>362</v>
      </c>
      <c r="AS64" s="32" t="s">
        <v>364</v>
      </c>
      <c r="AT64" s="55" t="s">
        <v>406</v>
      </c>
      <c r="AU64" s="227"/>
      <c r="AV64" s="227"/>
      <c r="AW64" s="32"/>
      <c r="AX64" s="39"/>
    </row>
    <row r="65" spans="1:50" ht="27.75" customHeight="1">
      <c r="A65" s="129">
        <f t="shared" si="4"/>
        <v>61</v>
      </c>
      <c r="B65" s="38" t="s">
        <v>52</v>
      </c>
      <c r="C65" s="39" t="s">
        <v>80</v>
      </c>
      <c r="D65" s="40" t="s">
        <v>81</v>
      </c>
      <c r="E65" s="41" t="str">
        <f t="shared" si="8"/>
        <v>Некрасова д.2а</v>
      </c>
      <c r="F65" s="227" t="s">
        <v>377</v>
      </c>
      <c r="G65" s="335" t="s">
        <v>508</v>
      </c>
      <c r="H65" s="227" t="s">
        <v>480</v>
      </c>
      <c r="I65" s="35">
        <v>784</v>
      </c>
      <c r="J65" s="160">
        <v>0</v>
      </c>
      <c r="K65" s="34">
        <f>I65</f>
        <v>784</v>
      </c>
      <c r="L65" s="105">
        <v>0</v>
      </c>
      <c r="M65" s="105">
        <v>0</v>
      </c>
      <c r="N65" s="33" t="s">
        <v>56</v>
      </c>
      <c r="O65" s="55" t="s">
        <v>56</v>
      </c>
      <c r="P65" s="48"/>
      <c r="Q65" s="218" t="s">
        <v>56</v>
      </c>
      <c r="R65" s="48"/>
      <c r="S65" s="48"/>
      <c r="T65" s="218" t="s">
        <v>56</v>
      </c>
      <c r="U65" s="153" t="s">
        <v>397</v>
      </c>
      <c r="V65" s="153" t="s">
        <v>475</v>
      </c>
      <c r="W65" s="218" t="s">
        <v>56</v>
      </c>
      <c r="X65" s="55" t="s">
        <v>56</v>
      </c>
      <c r="Y65" s="153" t="s">
        <v>56</v>
      </c>
      <c r="Z65" s="153" t="s">
        <v>56</v>
      </c>
      <c r="AA65" s="48"/>
      <c r="AB65" s="48" t="s">
        <v>477</v>
      </c>
      <c r="AC65" s="153" t="s">
        <v>56</v>
      </c>
      <c r="AD65" s="32" t="s">
        <v>478</v>
      </c>
      <c r="AE65" s="32"/>
      <c r="AF65" s="32"/>
      <c r="AG65" s="32"/>
      <c r="AH65" s="32">
        <v>26</v>
      </c>
      <c r="AI65" s="32" t="s">
        <v>396</v>
      </c>
      <c r="AJ65" s="32">
        <f t="shared" si="7"/>
        <v>13</v>
      </c>
      <c r="AK65" s="32" t="s">
        <v>396</v>
      </c>
      <c r="AL65" s="55" t="s">
        <v>483</v>
      </c>
      <c r="AM65" s="32" t="s">
        <v>368</v>
      </c>
      <c r="AN65" s="32" t="s">
        <v>485</v>
      </c>
      <c r="AO65" s="516">
        <v>603.1</v>
      </c>
      <c r="AP65" s="599" t="s">
        <v>486</v>
      </c>
      <c r="AQ65" s="55" t="s">
        <v>408</v>
      </c>
      <c r="AR65" s="32" t="s">
        <v>362</v>
      </c>
      <c r="AS65" s="32" t="s">
        <v>364</v>
      </c>
      <c r="AT65" s="55" t="s">
        <v>406</v>
      </c>
      <c r="AU65" s="227">
        <v>1</v>
      </c>
      <c r="AV65" s="227">
        <v>1</v>
      </c>
      <c r="AW65" s="32"/>
      <c r="AX65" s="39"/>
    </row>
    <row r="66" spans="1:50" ht="27.75" customHeight="1">
      <c r="A66" s="129">
        <f t="shared" si="4"/>
        <v>62</v>
      </c>
      <c r="B66" s="38" t="s">
        <v>52</v>
      </c>
      <c r="C66" s="39" t="s">
        <v>80</v>
      </c>
      <c r="D66" s="40">
        <v>9</v>
      </c>
      <c r="E66" s="41" t="str">
        <f t="shared" si="8"/>
        <v>Некрасова д.9</v>
      </c>
      <c r="F66" s="227" t="s">
        <v>377</v>
      </c>
      <c r="G66" s="335" t="s">
        <v>508</v>
      </c>
      <c r="H66" s="227" t="s">
        <v>480</v>
      </c>
      <c r="I66" s="35">
        <v>998.4</v>
      </c>
      <c r="J66" s="160">
        <v>0</v>
      </c>
      <c r="K66" s="34">
        <f>I66</f>
        <v>998.4</v>
      </c>
      <c r="L66" s="105">
        <v>0</v>
      </c>
      <c r="M66" s="105">
        <v>0</v>
      </c>
      <c r="N66" s="33">
        <v>2009</v>
      </c>
      <c r="O66" s="55" t="s">
        <v>56</v>
      </c>
      <c r="P66" s="48"/>
      <c r="Q66" s="218" t="s">
        <v>56</v>
      </c>
      <c r="R66" s="48"/>
      <c r="S66" s="48"/>
      <c r="T66" s="218" t="s">
        <v>56</v>
      </c>
      <c r="U66" s="153" t="s">
        <v>397</v>
      </c>
      <c r="V66" s="153" t="s">
        <v>475</v>
      </c>
      <c r="W66" s="218" t="s">
        <v>56</v>
      </c>
      <c r="X66" s="55" t="s">
        <v>56</v>
      </c>
      <c r="Y66" s="153" t="s">
        <v>56</v>
      </c>
      <c r="Z66" s="153" t="s">
        <v>56</v>
      </c>
      <c r="AA66" s="48"/>
      <c r="AB66" s="48" t="s">
        <v>477</v>
      </c>
      <c r="AC66" s="153" t="s">
        <v>56</v>
      </c>
      <c r="AD66" s="32" t="s">
        <v>478</v>
      </c>
      <c r="AE66" s="32"/>
      <c r="AF66" s="32"/>
      <c r="AG66" s="32"/>
      <c r="AH66" s="32">
        <v>64</v>
      </c>
      <c r="AI66" s="32" t="s">
        <v>396</v>
      </c>
      <c r="AJ66" s="32">
        <f t="shared" si="7"/>
        <v>32</v>
      </c>
      <c r="AK66" s="32" t="s">
        <v>396</v>
      </c>
      <c r="AL66" s="55" t="s">
        <v>483</v>
      </c>
      <c r="AM66" s="32" t="s">
        <v>368</v>
      </c>
      <c r="AN66" s="32" t="s">
        <v>485</v>
      </c>
      <c r="AO66" s="516">
        <v>768</v>
      </c>
      <c r="AP66" s="599" t="s">
        <v>486</v>
      </c>
      <c r="AQ66" s="55" t="s">
        <v>408</v>
      </c>
      <c r="AR66" s="32" t="s">
        <v>362</v>
      </c>
      <c r="AS66" s="32" t="s">
        <v>364</v>
      </c>
      <c r="AT66" s="55" t="s">
        <v>406</v>
      </c>
      <c r="AU66" s="227">
        <v>2</v>
      </c>
      <c r="AV66" s="227">
        <v>2</v>
      </c>
      <c r="AW66" s="32"/>
      <c r="AX66" s="39"/>
    </row>
    <row r="67" spans="1:50" ht="27.75" customHeight="1">
      <c r="A67" s="129">
        <f t="shared" si="4"/>
        <v>63</v>
      </c>
      <c r="B67" s="38" t="s">
        <v>52</v>
      </c>
      <c r="C67" s="39" t="s">
        <v>82</v>
      </c>
      <c r="D67" s="40">
        <v>29</v>
      </c>
      <c r="E67" s="41" t="str">
        <f t="shared" si="8"/>
        <v>Нелюбина д.29</v>
      </c>
      <c r="F67" s="227" t="s">
        <v>378</v>
      </c>
      <c r="G67" s="335" t="s">
        <v>492</v>
      </c>
      <c r="H67" s="227" t="s">
        <v>480</v>
      </c>
      <c r="I67" s="35">
        <v>730.4</v>
      </c>
      <c r="J67" s="160">
        <v>0</v>
      </c>
      <c r="K67" s="105">
        <v>0</v>
      </c>
      <c r="L67" s="105">
        <v>0</v>
      </c>
      <c r="M67" s="104">
        <f>I67</f>
        <v>730.4</v>
      </c>
      <c r="N67" s="163">
        <v>2008</v>
      </c>
      <c r="O67" s="55" t="s">
        <v>56</v>
      </c>
      <c r="P67" s="55" t="s">
        <v>56</v>
      </c>
      <c r="Q67" s="55" t="s">
        <v>56</v>
      </c>
      <c r="R67" s="55" t="s">
        <v>56</v>
      </c>
      <c r="S67" s="55" t="s">
        <v>56</v>
      </c>
      <c r="T67" s="55" t="s">
        <v>56</v>
      </c>
      <c r="U67" s="55" t="s">
        <v>56</v>
      </c>
      <c r="V67" s="55" t="s">
        <v>56</v>
      </c>
      <c r="W67" s="218" t="s">
        <v>56</v>
      </c>
      <c r="X67" s="55" t="s">
        <v>56</v>
      </c>
      <c r="Y67" s="109" t="s">
        <v>397</v>
      </c>
      <c r="Z67" s="109" t="s">
        <v>383</v>
      </c>
      <c r="AA67" s="218"/>
      <c r="AB67" s="109" t="s">
        <v>479</v>
      </c>
      <c r="AC67" s="109">
        <v>0.22</v>
      </c>
      <c r="AD67" s="55" t="s">
        <v>411</v>
      </c>
      <c r="AE67" s="32"/>
      <c r="AF67" s="55" t="s">
        <v>56</v>
      </c>
      <c r="AG67" s="55" t="s">
        <v>56</v>
      </c>
      <c r="AH67" s="55" t="s">
        <v>56</v>
      </c>
      <c r="AI67" s="55" t="s">
        <v>56</v>
      </c>
      <c r="AJ67" s="32" t="s">
        <v>56</v>
      </c>
      <c r="AK67" s="55" t="s">
        <v>56</v>
      </c>
      <c r="AL67" s="55" t="s">
        <v>483</v>
      </c>
      <c r="AM67" s="32" t="s">
        <v>368</v>
      </c>
      <c r="AN67" s="32" t="s">
        <v>485</v>
      </c>
      <c r="AO67" s="516">
        <v>730.5</v>
      </c>
      <c r="AP67" s="599" t="s">
        <v>486</v>
      </c>
      <c r="AQ67" s="55" t="s">
        <v>408</v>
      </c>
      <c r="AR67" s="32" t="s">
        <v>362</v>
      </c>
      <c r="AS67" s="32" t="s">
        <v>364</v>
      </c>
      <c r="AT67" s="55" t="s">
        <v>406</v>
      </c>
      <c r="AU67" s="227">
        <v>2</v>
      </c>
      <c r="AV67" s="227">
        <v>2</v>
      </c>
      <c r="AW67" s="32"/>
      <c r="AX67" s="39"/>
    </row>
    <row r="68" spans="1:50" ht="27.75" customHeight="1">
      <c r="A68" s="129">
        <f t="shared" si="4"/>
        <v>64</v>
      </c>
      <c r="B68" s="38" t="s">
        <v>52</v>
      </c>
      <c r="C68" s="39" t="s">
        <v>82</v>
      </c>
      <c r="D68" s="40">
        <v>30</v>
      </c>
      <c r="E68" s="41" t="str">
        <f t="shared" si="8"/>
        <v>Нелюбина д.30</v>
      </c>
      <c r="F68" s="227" t="s">
        <v>378</v>
      </c>
      <c r="G68" s="335" t="s">
        <v>492</v>
      </c>
      <c r="H68" s="227" t="s">
        <v>480</v>
      </c>
      <c r="I68" s="35">
        <v>1648.9</v>
      </c>
      <c r="J68" s="160">
        <v>0</v>
      </c>
      <c r="K68" s="105">
        <v>0</v>
      </c>
      <c r="L68" s="105">
        <v>0</v>
      </c>
      <c r="M68" s="104">
        <f>I68</f>
        <v>1648.9</v>
      </c>
      <c r="N68" s="191" t="s">
        <v>56</v>
      </c>
      <c r="O68" s="55" t="s">
        <v>56</v>
      </c>
      <c r="P68" s="55" t="s">
        <v>56</v>
      </c>
      <c r="Q68" s="55" t="s">
        <v>56</v>
      </c>
      <c r="R68" s="55" t="s">
        <v>56</v>
      </c>
      <c r="S68" s="55" t="s">
        <v>56</v>
      </c>
      <c r="T68" s="55" t="s">
        <v>56</v>
      </c>
      <c r="U68" s="55" t="s">
        <v>56</v>
      </c>
      <c r="V68" s="55" t="s">
        <v>56</v>
      </c>
      <c r="W68" s="218" t="s">
        <v>56</v>
      </c>
      <c r="X68" s="55" t="s">
        <v>56</v>
      </c>
      <c r="Y68" s="109" t="s">
        <v>397</v>
      </c>
      <c r="Z68" s="109" t="s">
        <v>383</v>
      </c>
      <c r="AA68" s="218"/>
      <c r="AB68" s="109" t="s">
        <v>479</v>
      </c>
      <c r="AC68" s="109">
        <v>0.22</v>
      </c>
      <c r="AD68" s="55" t="s">
        <v>411</v>
      </c>
      <c r="AE68" s="32"/>
      <c r="AF68" s="55" t="s">
        <v>56</v>
      </c>
      <c r="AG68" s="55" t="s">
        <v>56</v>
      </c>
      <c r="AH68" s="55" t="s">
        <v>56</v>
      </c>
      <c r="AI68" s="55" t="s">
        <v>56</v>
      </c>
      <c r="AJ68" s="32" t="s">
        <v>56</v>
      </c>
      <c r="AK68" s="55" t="s">
        <v>56</v>
      </c>
      <c r="AL68" s="55" t="s">
        <v>56</v>
      </c>
      <c r="AM68" s="32" t="s">
        <v>56</v>
      </c>
      <c r="AN68" s="32" t="s">
        <v>486</v>
      </c>
      <c r="AO68" s="517">
        <v>0</v>
      </c>
      <c r="AP68" s="599" t="s">
        <v>486</v>
      </c>
      <c r="AQ68" s="55" t="s">
        <v>408</v>
      </c>
      <c r="AR68" s="32" t="s">
        <v>362</v>
      </c>
      <c r="AS68" s="32" t="s">
        <v>364</v>
      </c>
      <c r="AT68" s="32" t="s">
        <v>56</v>
      </c>
      <c r="AU68" s="32" t="s">
        <v>56</v>
      </c>
      <c r="AV68" s="227">
        <v>2</v>
      </c>
      <c r="AW68" s="32"/>
      <c r="AX68" s="39"/>
    </row>
    <row r="69" spans="1:50" ht="27.75" customHeight="1">
      <c r="A69" s="129">
        <f t="shared" si="4"/>
        <v>65</v>
      </c>
      <c r="B69" s="38" t="s">
        <v>52</v>
      </c>
      <c r="C69" s="39" t="s">
        <v>82</v>
      </c>
      <c r="D69" s="40">
        <v>32</v>
      </c>
      <c r="E69" s="41" t="str">
        <f t="shared" si="8"/>
        <v>Нелюбина д.32</v>
      </c>
      <c r="F69" s="227" t="s">
        <v>377</v>
      </c>
      <c r="G69" s="335" t="s">
        <v>508</v>
      </c>
      <c r="H69" s="227" t="s">
        <v>481</v>
      </c>
      <c r="I69" s="35">
        <v>1673.3</v>
      </c>
      <c r="J69" s="140">
        <f>I69</f>
        <v>1673.3</v>
      </c>
      <c r="K69" s="105">
        <v>0</v>
      </c>
      <c r="L69" s="105">
        <v>0</v>
      </c>
      <c r="M69" s="105">
        <v>0</v>
      </c>
      <c r="N69" s="163">
        <v>2008</v>
      </c>
      <c r="O69" s="153" t="s">
        <v>397</v>
      </c>
      <c r="P69" s="218"/>
      <c r="Q69" s="218">
        <v>16</v>
      </c>
      <c r="R69" s="218"/>
      <c r="S69" s="218"/>
      <c r="T69" s="218" t="s">
        <v>56</v>
      </c>
      <c r="U69" s="153" t="s">
        <v>397</v>
      </c>
      <c r="V69" s="153" t="s">
        <v>475</v>
      </c>
      <c r="W69" s="218" t="s">
        <v>56</v>
      </c>
      <c r="X69" s="218" t="s">
        <v>397</v>
      </c>
      <c r="Y69" s="153" t="s">
        <v>56</v>
      </c>
      <c r="Z69" s="153" t="s">
        <v>56</v>
      </c>
      <c r="AA69" s="218"/>
      <c r="AB69" s="153" t="s">
        <v>476</v>
      </c>
      <c r="AC69" s="153" t="s">
        <v>56</v>
      </c>
      <c r="AD69" s="32" t="s">
        <v>478</v>
      </c>
      <c r="AE69" s="32"/>
      <c r="AF69" s="32"/>
      <c r="AG69" s="32"/>
      <c r="AH69" s="32">
        <v>252</v>
      </c>
      <c r="AI69" s="32" t="s">
        <v>396</v>
      </c>
      <c r="AJ69" s="32">
        <f>AH69/2</f>
        <v>126</v>
      </c>
      <c r="AK69" s="32" t="s">
        <v>396</v>
      </c>
      <c r="AL69" s="55" t="s">
        <v>483</v>
      </c>
      <c r="AM69" s="32" t="s">
        <v>368</v>
      </c>
      <c r="AN69" s="32" t="s">
        <v>485</v>
      </c>
      <c r="AO69" s="516">
        <v>1673.3</v>
      </c>
      <c r="AP69" s="599" t="s">
        <v>486</v>
      </c>
      <c r="AQ69" s="55" t="s">
        <v>408</v>
      </c>
      <c r="AR69" s="32" t="s">
        <v>362</v>
      </c>
      <c r="AS69" s="32" t="s">
        <v>364</v>
      </c>
      <c r="AT69" s="55" t="s">
        <v>406</v>
      </c>
      <c r="AU69" s="227">
        <v>2</v>
      </c>
      <c r="AV69" s="227">
        <v>2</v>
      </c>
      <c r="AW69" s="32"/>
      <c r="AX69" s="39"/>
    </row>
    <row r="70" spans="1:50" ht="27.75" customHeight="1">
      <c r="A70" s="129">
        <f t="shared" si="4"/>
        <v>66</v>
      </c>
      <c r="B70" s="38" t="s">
        <v>52</v>
      </c>
      <c r="C70" s="39" t="s">
        <v>82</v>
      </c>
      <c r="D70" s="40">
        <v>33</v>
      </c>
      <c r="E70" s="41" t="str">
        <f t="shared" si="8"/>
        <v>Нелюбина д.33</v>
      </c>
      <c r="F70" s="227" t="s">
        <v>378</v>
      </c>
      <c r="G70" s="335" t="s">
        <v>492</v>
      </c>
      <c r="H70" s="227" t="s">
        <v>480</v>
      </c>
      <c r="I70" s="35">
        <v>615.6</v>
      </c>
      <c r="J70" s="160">
        <v>0</v>
      </c>
      <c r="K70" s="105">
        <v>0</v>
      </c>
      <c r="L70" s="105">
        <v>0</v>
      </c>
      <c r="M70" s="104">
        <f>I70</f>
        <v>615.6</v>
      </c>
      <c r="N70" s="163">
        <v>2008</v>
      </c>
      <c r="O70" s="55" t="s">
        <v>56</v>
      </c>
      <c r="P70" s="55" t="s">
        <v>56</v>
      </c>
      <c r="Q70" s="55" t="s">
        <v>56</v>
      </c>
      <c r="R70" s="55" t="s">
        <v>56</v>
      </c>
      <c r="S70" s="55" t="s">
        <v>56</v>
      </c>
      <c r="T70" s="55" t="s">
        <v>56</v>
      </c>
      <c r="U70" s="55" t="s">
        <v>56</v>
      </c>
      <c r="V70" s="55" t="s">
        <v>56</v>
      </c>
      <c r="W70" s="218" t="s">
        <v>56</v>
      </c>
      <c r="X70" s="55" t="s">
        <v>56</v>
      </c>
      <c r="Y70" s="109" t="s">
        <v>397</v>
      </c>
      <c r="Z70" s="109" t="s">
        <v>383</v>
      </c>
      <c r="AA70" s="218"/>
      <c r="AB70" s="109" t="s">
        <v>479</v>
      </c>
      <c r="AC70" s="109">
        <v>0.22</v>
      </c>
      <c r="AD70" s="55" t="s">
        <v>411</v>
      </c>
      <c r="AE70" s="32"/>
      <c r="AF70" s="55" t="s">
        <v>56</v>
      </c>
      <c r="AG70" s="55" t="s">
        <v>56</v>
      </c>
      <c r="AH70" s="55" t="s">
        <v>56</v>
      </c>
      <c r="AI70" s="55" t="s">
        <v>56</v>
      </c>
      <c r="AJ70" s="32" t="s">
        <v>56</v>
      </c>
      <c r="AK70" s="55" t="s">
        <v>56</v>
      </c>
      <c r="AL70" s="55" t="s">
        <v>483</v>
      </c>
      <c r="AM70" s="32" t="s">
        <v>368</v>
      </c>
      <c r="AN70" s="32" t="s">
        <v>485</v>
      </c>
      <c r="AO70" s="516">
        <v>1749</v>
      </c>
      <c r="AP70" s="599" t="s">
        <v>326</v>
      </c>
      <c r="AQ70" s="55" t="s">
        <v>408</v>
      </c>
      <c r="AR70" s="32" t="s">
        <v>362</v>
      </c>
      <c r="AS70" s="32" t="s">
        <v>364</v>
      </c>
      <c r="AT70" s="55" t="s">
        <v>406</v>
      </c>
      <c r="AU70" s="227">
        <v>2</v>
      </c>
      <c r="AV70" s="227">
        <v>2</v>
      </c>
      <c r="AW70" s="32"/>
      <c r="AX70" s="39"/>
    </row>
    <row r="71" spans="1:50" ht="27.75" customHeight="1">
      <c r="A71" s="129">
        <f t="shared" si="4"/>
        <v>67</v>
      </c>
      <c r="B71" s="38" t="s">
        <v>52</v>
      </c>
      <c r="C71" s="39" t="s">
        <v>83</v>
      </c>
      <c r="D71" s="40">
        <v>11</v>
      </c>
      <c r="E71" s="41" t="str">
        <f t="shared" si="8"/>
        <v>Озимина д.11</v>
      </c>
      <c r="F71" s="227" t="s">
        <v>377</v>
      </c>
      <c r="G71" s="335" t="s">
        <v>508</v>
      </c>
      <c r="H71" s="227" t="s">
        <v>480</v>
      </c>
      <c r="I71" s="35">
        <v>900</v>
      </c>
      <c r="J71" s="623">
        <v>0</v>
      </c>
      <c r="K71" s="34">
        <f>I71</f>
        <v>900</v>
      </c>
      <c r="L71" s="105">
        <v>0</v>
      </c>
      <c r="M71" s="105">
        <v>0</v>
      </c>
      <c r="N71" s="33">
        <v>2009</v>
      </c>
      <c r="O71" s="55" t="s">
        <v>56</v>
      </c>
      <c r="P71" s="48"/>
      <c r="Q71" s="218" t="s">
        <v>56</v>
      </c>
      <c r="R71" s="48"/>
      <c r="S71" s="48"/>
      <c r="T71" s="218" t="s">
        <v>56</v>
      </c>
      <c r="U71" s="153" t="s">
        <v>397</v>
      </c>
      <c r="V71" s="153" t="s">
        <v>475</v>
      </c>
      <c r="W71" s="218" t="s">
        <v>56</v>
      </c>
      <c r="X71" s="55" t="s">
        <v>56</v>
      </c>
      <c r="Y71" s="153" t="s">
        <v>56</v>
      </c>
      <c r="Z71" s="153" t="s">
        <v>56</v>
      </c>
      <c r="AA71" s="48"/>
      <c r="AB71" s="48" t="s">
        <v>477</v>
      </c>
      <c r="AC71" s="153" t="s">
        <v>56</v>
      </c>
      <c r="AD71" s="32" t="s">
        <v>478</v>
      </c>
      <c r="AE71" s="32"/>
      <c r="AF71" s="32"/>
      <c r="AG71" s="32"/>
      <c r="AH71" s="32">
        <v>73</v>
      </c>
      <c r="AI71" s="32" t="s">
        <v>396</v>
      </c>
      <c r="AJ71" s="32">
        <f>AH71/2</f>
        <v>36.5</v>
      </c>
      <c r="AK71" s="32" t="s">
        <v>396</v>
      </c>
      <c r="AL71" s="55" t="s">
        <v>483</v>
      </c>
      <c r="AM71" s="32" t="s">
        <v>368</v>
      </c>
      <c r="AN71" s="32" t="s">
        <v>485</v>
      </c>
      <c r="AO71" s="516">
        <v>900</v>
      </c>
      <c r="AP71" s="599" t="s">
        <v>486</v>
      </c>
      <c r="AQ71" s="55" t="s">
        <v>408</v>
      </c>
      <c r="AR71" s="32" t="s">
        <v>362</v>
      </c>
      <c r="AS71" s="32" t="s">
        <v>364</v>
      </c>
      <c r="AT71" s="55" t="s">
        <v>406</v>
      </c>
      <c r="AU71" s="227">
        <v>2</v>
      </c>
      <c r="AV71" s="227">
        <v>2</v>
      </c>
      <c r="AW71" s="32"/>
      <c r="AX71" s="39"/>
    </row>
    <row r="72" spans="1:50" ht="27.75" customHeight="1">
      <c r="A72" s="129">
        <f t="shared" si="4"/>
        <v>68</v>
      </c>
      <c r="B72" s="38" t="s">
        <v>52</v>
      </c>
      <c r="C72" s="39" t="s">
        <v>83</v>
      </c>
      <c r="D72" s="40">
        <v>13</v>
      </c>
      <c r="E72" s="41" t="str">
        <f t="shared" si="8"/>
        <v>Озимина д.13</v>
      </c>
      <c r="F72" s="227" t="s">
        <v>377</v>
      </c>
      <c r="G72" s="335" t="s">
        <v>508</v>
      </c>
      <c r="H72" s="227" t="s">
        <v>481</v>
      </c>
      <c r="I72" s="35">
        <v>937.7</v>
      </c>
      <c r="J72" s="135">
        <f>I72</f>
        <v>937.7</v>
      </c>
      <c r="K72" s="105">
        <v>0</v>
      </c>
      <c r="L72" s="105">
        <v>0</v>
      </c>
      <c r="M72" s="105">
        <v>0</v>
      </c>
      <c r="N72" s="33">
        <v>2008</v>
      </c>
      <c r="O72" s="153" t="s">
        <v>397</v>
      </c>
      <c r="P72" s="48"/>
      <c r="Q72" s="218">
        <v>8</v>
      </c>
      <c r="R72" s="48"/>
      <c r="S72" s="48"/>
      <c r="T72" s="218" t="s">
        <v>56</v>
      </c>
      <c r="U72" s="153" t="s">
        <v>397</v>
      </c>
      <c r="V72" s="153" t="s">
        <v>475</v>
      </c>
      <c r="W72" s="218" t="s">
        <v>56</v>
      </c>
      <c r="X72" s="218" t="s">
        <v>397</v>
      </c>
      <c r="Y72" s="153" t="s">
        <v>56</v>
      </c>
      <c r="Z72" s="153" t="s">
        <v>56</v>
      </c>
      <c r="AA72" s="48"/>
      <c r="AB72" s="153" t="s">
        <v>476</v>
      </c>
      <c r="AC72" s="153" t="s">
        <v>56</v>
      </c>
      <c r="AD72" s="32" t="s">
        <v>478</v>
      </c>
      <c r="AE72" s="32"/>
      <c r="AF72" s="32"/>
      <c r="AG72" s="32"/>
      <c r="AH72" s="32">
        <v>73</v>
      </c>
      <c r="AI72" s="32" t="s">
        <v>396</v>
      </c>
      <c r="AJ72" s="32">
        <f>AH72/2</f>
        <v>36.5</v>
      </c>
      <c r="AK72" s="32" t="s">
        <v>396</v>
      </c>
      <c r="AL72" s="55" t="s">
        <v>483</v>
      </c>
      <c r="AM72" s="32" t="s">
        <v>368</v>
      </c>
      <c r="AN72" s="32" t="s">
        <v>485</v>
      </c>
      <c r="AO72" s="516">
        <v>937.7</v>
      </c>
      <c r="AP72" s="599" t="s">
        <v>486</v>
      </c>
      <c r="AQ72" s="55" t="s">
        <v>408</v>
      </c>
      <c r="AR72" s="32" t="s">
        <v>362</v>
      </c>
      <c r="AS72" s="32" t="s">
        <v>364</v>
      </c>
      <c r="AT72" s="55" t="s">
        <v>406</v>
      </c>
      <c r="AU72" s="227">
        <v>2</v>
      </c>
      <c r="AV72" s="227">
        <v>2</v>
      </c>
      <c r="AW72" s="32"/>
      <c r="AX72" s="39"/>
    </row>
    <row r="73" spans="1:50" ht="27.75" customHeight="1">
      <c r="A73" s="129">
        <f t="shared" si="4"/>
        <v>69</v>
      </c>
      <c r="B73" s="38" t="s">
        <v>52</v>
      </c>
      <c r="C73" s="39" t="s">
        <v>83</v>
      </c>
      <c r="D73" s="40">
        <v>14</v>
      </c>
      <c r="E73" s="41" t="s">
        <v>85</v>
      </c>
      <c r="F73" s="227" t="s">
        <v>377</v>
      </c>
      <c r="G73" s="335" t="s">
        <v>508</v>
      </c>
      <c r="H73" s="227" t="s">
        <v>480</v>
      </c>
      <c r="I73" s="35">
        <v>1591.1</v>
      </c>
      <c r="J73" s="140">
        <f>I73</f>
        <v>1591.1</v>
      </c>
      <c r="K73" s="105">
        <v>0</v>
      </c>
      <c r="L73" s="105">
        <v>0</v>
      </c>
      <c r="M73" s="105">
        <v>0</v>
      </c>
      <c r="N73" s="163">
        <v>2019</v>
      </c>
      <c r="O73" s="55" t="s">
        <v>56</v>
      </c>
      <c r="P73" s="218"/>
      <c r="Q73" s="218" t="s">
        <v>56</v>
      </c>
      <c r="R73" s="218"/>
      <c r="S73" s="218"/>
      <c r="T73" s="218" t="s">
        <v>56</v>
      </c>
      <c r="U73" s="153" t="s">
        <v>397</v>
      </c>
      <c r="V73" s="153" t="s">
        <v>475</v>
      </c>
      <c r="W73" s="218" t="s">
        <v>474</v>
      </c>
      <c r="X73" s="55" t="s">
        <v>56</v>
      </c>
      <c r="Y73" s="153" t="s">
        <v>56</v>
      </c>
      <c r="Z73" s="153" t="s">
        <v>56</v>
      </c>
      <c r="AA73" s="218"/>
      <c r="AB73" s="153" t="s">
        <v>509</v>
      </c>
      <c r="AC73" s="153" t="s">
        <v>56</v>
      </c>
      <c r="AD73" s="32" t="s">
        <v>478</v>
      </c>
      <c r="AE73" s="32"/>
      <c r="AF73" s="32"/>
      <c r="AG73" s="32"/>
      <c r="AH73" s="32">
        <v>80</v>
      </c>
      <c r="AI73" s="32" t="s">
        <v>396</v>
      </c>
      <c r="AJ73" s="32">
        <f>AH73/2</f>
        <v>40</v>
      </c>
      <c r="AK73" s="32" t="s">
        <v>396</v>
      </c>
      <c r="AL73" s="55" t="s">
        <v>483</v>
      </c>
      <c r="AM73" s="32" t="s">
        <v>368</v>
      </c>
      <c r="AN73" s="32" t="s">
        <v>485</v>
      </c>
      <c r="AO73" s="516">
        <v>1223.9</v>
      </c>
      <c r="AP73" s="599" t="s">
        <v>486</v>
      </c>
      <c r="AQ73" s="55" t="s">
        <v>408</v>
      </c>
      <c r="AR73" s="32" t="s">
        <v>362</v>
      </c>
      <c r="AS73" s="32" t="s">
        <v>364</v>
      </c>
      <c r="AT73" s="55" t="s">
        <v>406</v>
      </c>
      <c r="AU73" s="227">
        <v>4</v>
      </c>
      <c r="AV73" s="227">
        <v>4</v>
      </c>
      <c r="AW73" s="32"/>
      <c r="AX73" s="39"/>
    </row>
    <row r="74" spans="1:50" ht="27.75" customHeight="1">
      <c r="A74" s="129">
        <f t="shared" si="4"/>
        <v>70</v>
      </c>
      <c r="B74" s="38" t="s">
        <v>52</v>
      </c>
      <c r="C74" s="39" t="s">
        <v>83</v>
      </c>
      <c r="D74" s="40">
        <v>16</v>
      </c>
      <c r="E74" s="41" t="str">
        <f aca="true" t="shared" si="9" ref="E74:E90">CONCATENATE(C74," д.",D74)</f>
        <v>Озимина д.16</v>
      </c>
      <c r="F74" s="227" t="s">
        <v>377</v>
      </c>
      <c r="G74" s="335" t="s">
        <v>508</v>
      </c>
      <c r="H74" s="227" t="s">
        <v>480</v>
      </c>
      <c r="I74" s="35">
        <v>1191</v>
      </c>
      <c r="J74" s="140">
        <f>I74</f>
        <v>1191</v>
      </c>
      <c r="K74" s="105">
        <v>0</v>
      </c>
      <c r="L74" s="105">
        <v>0</v>
      </c>
      <c r="M74" s="105">
        <v>0</v>
      </c>
      <c r="N74" s="33">
        <v>2008</v>
      </c>
      <c r="O74" s="55" t="s">
        <v>56</v>
      </c>
      <c r="P74" s="48"/>
      <c r="Q74" s="218" t="s">
        <v>56</v>
      </c>
      <c r="R74" s="48"/>
      <c r="S74" s="48"/>
      <c r="T74" s="218" t="s">
        <v>56</v>
      </c>
      <c r="U74" s="153" t="s">
        <v>397</v>
      </c>
      <c r="V74" s="153" t="s">
        <v>475</v>
      </c>
      <c r="W74" s="218" t="s">
        <v>474</v>
      </c>
      <c r="X74" s="55" t="s">
        <v>56</v>
      </c>
      <c r="Y74" s="153" t="s">
        <v>56</v>
      </c>
      <c r="Z74" s="153" t="s">
        <v>56</v>
      </c>
      <c r="AA74" s="48"/>
      <c r="AB74" s="153" t="s">
        <v>476</v>
      </c>
      <c r="AC74" s="153" t="s">
        <v>56</v>
      </c>
      <c r="AD74" s="32" t="s">
        <v>478</v>
      </c>
      <c r="AE74" s="32"/>
      <c r="AF74" s="32"/>
      <c r="AG74" s="32"/>
      <c r="AH74" s="32">
        <v>80</v>
      </c>
      <c r="AI74" s="32" t="s">
        <v>396</v>
      </c>
      <c r="AJ74" s="32">
        <f>AH74/2</f>
        <v>40</v>
      </c>
      <c r="AK74" s="32" t="s">
        <v>396</v>
      </c>
      <c r="AL74" s="55" t="s">
        <v>483</v>
      </c>
      <c r="AM74" s="32" t="s">
        <v>368</v>
      </c>
      <c r="AN74" s="32" t="s">
        <v>485</v>
      </c>
      <c r="AO74" s="516">
        <v>1162.5</v>
      </c>
      <c r="AP74" s="599" t="s">
        <v>486</v>
      </c>
      <c r="AQ74" s="55" t="s">
        <v>408</v>
      </c>
      <c r="AR74" s="32" t="s">
        <v>362</v>
      </c>
      <c r="AS74" s="32" t="s">
        <v>364</v>
      </c>
      <c r="AT74" s="55" t="s">
        <v>406</v>
      </c>
      <c r="AU74" s="227">
        <v>2</v>
      </c>
      <c r="AV74" s="227">
        <v>3</v>
      </c>
      <c r="AW74" s="32"/>
      <c r="AX74" s="39"/>
    </row>
    <row r="75" spans="1:50" ht="27.75" customHeight="1">
      <c r="A75" s="129">
        <f t="shared" si="4"/>
        <v>71</v>
      </c>
      <c r="B75" s="38" t="s">
        <v>52</v>
      </c>
      <c r="C75" s="39" t="s">
        <v>83</v>
      </c>
      <c r="D75" s="40">
        <v>17</v>
      </c>
      <c r="E75" s="41" t="str">
        <f t="shared" si="9"/>
        <v>Озимина д.17</v>
      </c>
      <c r="F75" s="227" t="s">
        <v>377</v>
      </c>
      <c r="G75" s="335" t="s">
        <v>508</v>
      </c>
      <c r="H75" s="227" t="s">
        <v>481</v>
      </c>
      <c r="I75" s="35">
        <v>882.4</v>
      </c>
      <c r="J75" s="140">
        <f>I75</f>
        <v>882.4</v>
      </c>
      <c r="K75" s="105">
        <v>0</v>
      </c>
      <c r="L75" s="105">
        <v>0</v>
      </c>
      <c r="M75" s="105">
        <v>0</v>
      </c>
      <c r="N75" s="33">
        <v>2008</v>
      </c>
      <c r="O75" s="153" t="s">
        <v>397</v>
      </c>
      <c r="P75" s="48"/>
      <c r="Q75" s="218">
        <v>6</v>
      </c>
      <c r="R75" s="48"/>
      <c r="S75" s="48"/>
      <c r="T75" s="218" t="s">
        <v>56</v>
      </c>
      <c r="U75" s="153" t="s">
        <v>397</v>
      </c>
      <c r="V75" s="153" t="s">
        <v>475</v>
      </c>
      <c r="W75" s="218" t="s">
        <v>56</v>
      </c>
      <c r="X75" s="218" t="s">
        <v>397</v>
      </c>
      <c r="Y75" s="153" t="s">
        <v>56</v>
      </c>
      <c r="Z75" s="153" t="s">
        <v>56</v>
      </c>
      <c r="AA75" s="48"/>
      <c r="AB75" s="153" t="s">
        <v>476</v>
      </c>
      <c r="AC75" s="153" t="s">
        <v>56</v>
      </c>
      <c r="AD75" s="32" t="s">
        <v>478</v>
      </c>
      <c r="AE75" s="32"/>
      <c r="AF75" s="32"/>
      <c r="AG75" s="32"/>
      <c r="AH75" s="32">
        <v>54</v>
      </c>
      <c r="AI75" s="32" t="s">
        <v>396</v>
      </c>
      <c r="AJ75" s="32">
        <f>AH75/2</f>
        <v>27</v>
      </c>
      <c r="AK75" s="32" t="s">
        <v>396</v>
      </c>
      <c r="AL75" s="55" t="s">
        <v>483</v>
      </c>
      <c r="AM75" s="32" t="s">
        <v>368</v>
      </c>
      <c r="AN75" s="32" t="s">
        <v>485</v>
      </c>
      <c r="AO75" s="516">
        <v>678.8</v>
      </c>
      <c r="AP75" s="599" t="s">
        <v>486</v>
      </c>
      <c r="AQ75" s="55" t="s">
        <v>408</v>
      </c>
      <c r="AR75" s="32" t="s">
        <v>362</v>
      </c>
      <c r="AS75" s="32" t="s">
        <v>364</v>
      </c>
      <c r="AT75" s="55" t="s">
        <v>406</v>
      </c>
      <c r="AU75" s="227">
        <v>2</v>
      </c>
      <c r="AV75" s="227">
        <v>2</v>
      </c>
      <c r="AW75" s="32"/>
      <c r="AX75" s="39"/>
    </row>
    <row r="76" spans="1:50" ht="27.75" customHeight="1">
      <c r="A76" s="129">
        <f t="shared" si="4"/>
        <v>72</v>
      </c>
      <c r="B76" s="38" t="s">
        <v>52</v>
      </c>
      <c r="C76" s="39" t="s">
        <v>83</v>
      </c>
      <c r="D76" s="40" t="s">
        <v>86</v>
      </c>
      <c r="E76" s="41" t="str">
        <f t="shared" si="9"/>
        <v>Озимина д.17а</v>
      </c>
      <c r="F76" s="227" t="s">
        <v>378</v>
      </c>
      <c r="G76" s="335" t="str">
        <f>F76</f>
        <v>плоская</v>
      </c>
      <c r="H76" s="227" t="s">
        <v>482</v>
      </c>
      <c r="I76" s="35">
        <v>567.1</v>
      </c>
      <c r="J76" s="623">
        <v>0</v>
      </c>
      <c r="K76" s="105">
        <v>0</v>
      </c>
      <c r="L76" s="105">
        <v>0</v>
      </c>
      <c r="M76" s="104">
        <f>I76</f>
        <v>567.1</v>
      </c>
      <c r="N76" s="33">
        <v>2012</v>
      </c>
      <c r="O76" s="55" t="s">
        <v>56</v>
      </c>
      <c r="P76" s="55" t="s">
        <v>56</v>
      </c>
      <c r="Q76" s="55" t="s">
        <v>56</v>
      </c>
      <c r="R76" s="55" t="s">
        <v>56</v>
      </c>
      <c r="S76" s="55" t="s">
        <v>56</v>
      </c>
      <c r="T76" s="55" t="s">
        <v>56</v>
      </c>
      <c r="U76" s="55" t="s">
        <v>56</v>
      </c>
      <c r="V76" s="55" t="s">
        <v>56</v>
      </c>
      <c r="W76" s="55" t="s">
        <v>56</v>
      </c>
      <c r="X76" s="55" t="s">
        <v>56</v>
      </c>
      <c r="Y76" s="109" t="s">
        <v>397</v>
      </c>
      <c r="Z76" s="109" t="s">
        <v>383</v>
      </c>
      <c r="AA76" s="48"/>
      <c r="AB76" s="109" t="s">
        <v>479</v>
      </c>
      <c r="AC76" s="109">
        <v>0.22</v>
      </c>
      <c r="AD76" s="55" t="s">
        <v>411</v>
      </c>
      <c r="AE76" s="32"/>
      <c r="AF76" s="55" t="s">
        <v>56</v>
      </c>
      <c r="AG76" s="55" t="s">
        <v>56</v>
      </c>
      <c r="AH76" s="55" t="s">
        <v>56</v>
      </c>
      <c r="AI76" s="55" t="s">
        <v>56</v>
      </c>
      <c r="AJ76" s="32" t="s">
        <v>56</v>
      </c>
      <c r="AK76" s="55" t="s">
        <v>56</v>
      </c>
      <c r="AL76" s="55" t="s">
        <v>483</v>
      </c>
      <c r="AM76" s="32" t="s">
        <v>368</v>
      </c>
      <c r="AN76" s="32" t="s">
        <v>485</v>
      </c>
      <c r="AO76" s="516">
        <v>567.1</v>
      </c>
      <c r="AP76" s="599" t="s">
        <v>486</v>
      </c>
      <c r="AQ76" s="55" t="s">
        <v>408</v>
      </c>
      <c r="AR76" s="32" t="s">
        <v>362</v>
      </c>
      <c r="AS76" s="32" t="s">
        <v>364</v>
      </c>
      <c r="AT76" s="55" t="s">
        <v>406</v>
      </c>
      <c r="AU76" s="227">
        <v>2</v>
      </c>
      <c r="AV76" s="227">
        <v>2</v>
      </c>
      <c r="AW76" s="32"/>
      <c r="AX76" s="39"/>
    </row>
    <row r="77" spans="1:50" ht="27.75" customHeight="1">
      <c r="A77" s="129">
        <f t="shared" si="4"/>
        <v>73</v>
      </c>
      <c r="B77" s="38" t="s">
        <v>52</v>
      </c>
      <c r="C77" s="39" t="s">
        <v>83</v>
      </c>
      <c r="D77" s="40">
        <v>19</v>
      </c>
      <c r="E77" s="41" t="str">
        <f t="shared" si="9"/>
        <v>Озимина д.19</v>
      </c>
      <c r="F77" s="227" t="s">
        <v>377</v>
      </c>
      <c r="G77" s="335" t="s">
        <v>508</v>
      </c>
      <c r="H77" s="227" t="s">
        <v>481</v>
      </c>
      <c r="I77" s="35">
        <v>694.8</v>
      </c>
      <c r="J77" s="140">
        <f>I77</f>
        <v>694.8</v>
      </c>
      <c r="K77" s="105">
        <v>0</v>
      </c>
      <c r="L77" s="105">
        <v>0</v>
      </c>
      <c r="M77" s="105">
        <v>0</v>
      </c>
      <c r="N77" s="33">
        <v>2008</v>
      </c>
      <c r="O77" s="153" t="s">
        <v>397</v>
      </c>
      <c r="P77" s="48"/>
      <c r="Q77" s="218">
        <v>6</v>
      </c>
      <c r="R77" s="48"/>
      <c r="S77" s="48"/>
      <c r="T77" s="218" t="s">
        <v>56</v>
      </c>
      <c r="U77" s="153" t="s">
        <v>397</v>
      </c>
      <c r="V77" s="153" t="s">
        <v>475</v>
      </c>
      <c r="W77" s="218" t="s">
        <v>56</v>
      </c>
      <c r="X77" s="218" t="s">
        <v>397</v>
      </c>
      <c r="Y77" s="153" t="s">
        <v>56</v>
      </c>
      <c r="Z77" s="153" t="s">
        <v>56</v>
      </c>
      <c r="AA77" s="48"/>
      <c r="AB77" s="153" t="s">
        <v>476</v>
      </c>
      <c r="AC77" s="153" t="s">
        <v>56</v>
      </c>
      <c r="AD77" s="32" t="s">
        <v>478</v>
      </c>
      <c r="AE77" s="32"/>
      <c r="AF77" s="32"/>
      <c r="AG77" s="32"/>
      <c r="AH77" s="32">
        <v>56</v>
      </c>
      <c r="AI77" s="32" t="s">
        <v>396</v>
      </c>
      <c r="AJ77" s="32">
        <f>AH77/2</f>
        <v>28</v>
      </c>
      <c r="AK77" s="32" t="s">
        <v>396</v>
      </c>
      <c r="AL77" s="55" t="s">
        <v>483</v>
      </c>
      <c r="AM77" s="32" t="s">
        <v>368</v>
      </c>
      <c r="AN77" s="32" t="s">
        <v>485</v>
      </c>
      <c r="AO77" s="516">
        <v>694.8</v>
      </c>
      <c r="AP77" s="599" t="s">
        <v>486</v>
      </c>
      <c r="AQ77" s="55" t="s">
        <v>408</v>
      </c>
      <c r="AR77" s="32" t="s">
        <v>362</v>
      </c>
      <c r="AS77" s="32" t="s">
        <v>364</v>
      </c>
      <c r="AT77" s="55" t="s">
        <v>406</v>
      </c>
      <c r="AU77" s="227">
        <v>2</v>
      </c>
      <c r="AV77" s="227">
        <v>2</v>
      </c>
      <c r="AW77" s="32"/>
      <c r="AX77" s="39"/>
    </row>
    <row r="78" spans="1:50" ht="27.75" customHeight="1">
      <c r="A78" s="129">
        <f t="shared" si="4"/>
        <v>74</v>
      </c>
      <c r="B78" s="38" t="s">
        <v>52</v>
      </c>
      <c r="C78" s="39" t="s">
        <v>83</v>
      </c>
      <c r="D78" s="40">
        <v>25</v>
      </c>
      <c r="E78" s="41" t="str">
        <f t="shared" si="9"/>
        <v>Озимина д.25</v>
      </c>
      <c r="F78" s="227" t="s">
        <v>377</v>
      </c>
      <c r="G78" s="335" t="s">
        <v>508</v>
      </c>
      <c r="H78" s="227" t="s">
        <v>481</v>
      </c>
      <c r="I78" s="35">
        <v>682</v>
      </c>
      <c r="J78" s="140">
        <f>I78</f>
        <v>682</v>
      </c>
      <c r="K78" s="105">
        <v>0</v>
      </c>
      <c r="L78" s="105">
        <v>0</v>
      </c>
      <c r="M78" s="105">
        <v>0</v>
      </c>
      <c r="N78" s="33">
        <v>2008</v>
      </c>
      <c r="O78" s="153" t="s">
        <v>397</v>
      </c>
      <c r="P78" s="48"/>
      <c r="Q78" s="218">
        <v>6</v>
      </c>
      <c r="R78" s="48"/>
      <c r="S78" s="48"/>
      <c r="T78" s="218" t="s">
        <v>56</v>
      </c>
      <c r="U78" s="153" t="s">
        <v>397</v>
      </c>
      <c r="V78" s="153" t="s">
        <v>475</v>
      </c>
      <c r="W78" s="218" t="s">
        <v>56</v>
      </c>
      <c r="X78" s="218" t="s">
        <v>397</v>
      </c>
      <c r="Y78" s="153" t="s">
        <v>56</v>
      </c>
      <c r="Z78" s="153" t="s">
        <v>56</v>
      </c>
      <c r="AA78" s="48"/>
      <c r="AB78" s="48" t="s">
        <v>476</v>
      </c>
      <c r="AC78" s="153" t="s">
        <v>56</v>
      </c>
      <c r="AD78" s="32" t="s">
        <v>478</v>
      </c>
      <c r="AE78" s="32"/>
      <c r="AF78" s="32"/>
      <c r="AG78" s="32"/>
      <c r="AH78" s="32">
        <v>54</v>
      </c>
      <c r="AI78" s="32" t="s">
        <v>396</v>
      </c>
      <c r="AJ78" s="32">
        <f>AH78/2</f>
        <v>27</v>
      </c>
      <c r="AK78" s="32" t="s">
        <v>396</v>
      </c>
      <c r="AL78" s="55" t="s">
        <v>483</v>
      </c>
      <c r="AM78" s="32" t="s">
        <v>368</v>
      </c>
      <c r="AN78" s="32" t="s">
        <v>485</v>
      </c>
      <c r="AO78" s="516">
        <v>685</v>
      </c>
      <c r="AP78" s="599" t="s">
        <v>486</v>
      </c>
      <c r="AQ78" s="55" t="s">
        <v>408</v>
      </c>
      <c r="AR78" s="32" t="s">
        <v>362</v>
      </c>
      <c r="AS78" s="32" t="s">
        <v>364</v>
      </c>
      <c r="AT78" s="55" t="s">
        <v>406</v>
      </c>
      <c r="AU78" s="227">
        <v>2</v>
      </c>
      <c r="AV78" s="227">
        <v>2</v>
      </c>
      <c r="AW78" s="32"/>
      <c r="AX78" s="39"/>
    </row>
    <row r="79" spans="1:50" ht="27.75" customHeight="1">
      <c r="A79" s="129">
        <f t="shared" si="4"/>
        <v>75</v>
      </c>
      <c r="B79" s="38" t="s">
        <v>52</v>
      </c>
      <c r="C79" s="39" t="s">
        <v>83</v>
      </c>
      <c r="D79" s="40">
        <v>27</v>
      </c>
      <c r="E79" s="41" t="str">
        <f t="shared" si="9"/>
        <v>Озимина д.27</v>
      </c>
      <c r="F79" s="227" t="s">
        <v>377</v>
      </c>
      <c r="G79" s="335" t="s">
        <v>508</v>
      </c>
      <c r="H79" s="227" t="s">
        <v>481</v>
      </c>
      <c r="I79" s="35">
        <v>671</v>
      </c>
      <c r="J79" s="140">
        <f>I79</f>
        <v>671</v>
      </c>
      <c r="K79" s="105">
        <v>0</v>
      </c>
      <c r="L79" s="105">
        <v>0</v>
      </c>
      <c r="M79" s="105">
        <v>0</v>
      </c>
      <c r="N79" s="33">
        <v>2008</v>
      </c>
      <c r="O79" s="153" t="s">
        <v>397</v>
      </c>
      <c r="P79" s="48"/>
      <c r="Q79" s="218">
        <v>6</v>
      </c>
      <c r="R79" s="48"/>
      <c r="S79" s="48"/>
      <c r="T79" s="218" t="s">
        <v>56</v>
      </c>
      <c r="U79" s="153" t="s">
        <v>397</v>
      </c>
      <c r="V79" s="153" t="s">
        <v>475</v>
      </c>
      <c r="W79" s="218" t="s">
        <v>56</v>
      </c>
      <c r="X79" s="218" t="s">
        <v>397</v>
      </c>
      <c r="Y79" s="153" t="s">
        <v>56</v>
      </c>
      <c r="Z79" s="153" t="s">
        <v>56</v>
      </c>
      <c r="AA79" s="48"/>
      <c r="AB79" s="153" t="s">
        <v>476</v>
      </c>
      <c r="AC79" s="153" t="s">
        <v>56</v>
      </c>
      <c r="AD79" s="32" t="s">
        <v>478</v>
      </c>
      <c r="AE79" s="32"/>
      <c r="AF79" s="32"/>
      <c r="AG79" s="32"/>
      <c r="AH79" s="32">
        <v>54</v>
      </c>
      <c r="AI79" s="32" t="s">
        <v>396</v>
      </c>
      <c r="AJ79" s="32">
        <f>AH79/2</f>
        <v>27</v>
      </c>
      <c r="AK79" s="32" t="s">
        <v>396</v>
      </c>
      <c r="AL79" s="55" t="s">
        <v>483</v>
      </c>
      <c r="AM79" s="32" t="s">
        <v>368</v>
      </c>
      <c r="AN79" s="32" t="s">
        <v>485</v>
      </c>
      <c r="AO79" s="516">
        <v>679.3</v>
      </c>
      <c r="AP79" s="599" t="s">
        <v>486</v>
      </c>
      <c r="AQ79" s="55" t="s">
        <v>408</v>
      </c>
      <c r="AR79" s="32" t="s">
        <v>362</v>
      </c>
      <c r="AS79" s="32" t="s">
        <v>364</v>
      </c>
      <c r="AT79" s="55" t="s">
        <v>406</v>
      </c>
      <c r="AU79" s="227">
        <v>2</v>
      </c>
      <c r="AV79" s="227">
        <v>2</v>
      </c>
      <c r="AW79" s="32"/>
      <c r="AX79" s="39"/>
    </row>
    <row r="80" spans="1:50" ht="27.75" customHeight="1">
      <c r="A80" s="129">
        <f t="shared" si="4"/>
        <v>76</v>
      </c>
      <c r="B80" s="38" t="s">
        <v>52</v>
      </c>
      <c r="C80" s="39" t="s">
        <v>83</v>
      </c>
      <c r="D80" s="40">
        <v>29</v>
      </c>
      <c r="E80" s="41" t="str">
        <f t="shared" si="9"/>
        <v>Озимина д.29</v>
      </c>
      <c r="F80" s="227" t="s">
        <v>377</v>
      </c>
      <c r="G80" s="335" t="s">
        <v>508</v>
      </c>
      <c r="H80" s="227" t="s">
        <v>481</v>
      </c>
      <c r="I80" s="35">
        <v>681</v>
      </c>
      <c r="J80" s="140">
        <f>I80</f>
        <v>681</v>
      </c>
      <c r="K80" s="105">
        <v>0</v>
      </c>
      <c r="L80" s="105">
        <v>0</v>
      </c>
      <c r="M80" s="105">
        <v>0</v>
      </c>
      <c r="N80" s="191">
        <v>2018</v>
      </c>
      <c r="O80" s="153" t="s">
        <v>397</v>
      </c>
      <c r="P80" s="218"/>
      <c r="Q80" s="218">
        <v>6</v>
      </c>
      <c r="R80" s="218"/>
      <c r="S80" s="218"/>
      <c r="T80" s="218" t="s">
        <v>56</v>
      </c>
      <c r="U80" s="153" t="s">
        <v>397</v>
      </c>
      <c r="V80" s="153" t="s">
        <v>475</v>
      </c>
      <c r="W80" s="218" t="s">
        <v>56</v>
      </c>
      <c r="X80" s="218" t="s">
        <v>397</v>
      </c>
      <c r="Y80" s="153" t="s">
        <v>56</v>
      </c>
      <c r="Z80" s="153" t="s">
        <v>56</v>
      </c>
      <c r="AA80" s="218"/>
      <c r="AB80" s="153" t="s">
        <v>476</v>
      </c>
      <c r="AC80" s="153" t="s">
        <v>56</v>
      </c>
      <c r="AD80" s="32" t="s">
        <v>478</v>
      </c>
      <c r="AE80" s="32"/>
      <c r="AF80" s="32"/>
      <c r="AG80" s="32"/>
      <c r="AH80" s="32">
        <v>54</v>
      </c>
      <c r="AI80" s="32" t="s">
        <v>396</v>
      </c>
      <c r="AJ80" s="32">
        <f>AH80/2</f>
        <v>27</v>
      </c>
      <c r="AK80" s="32" t="s">
        <v>396</v>
      </c>
      <c r="AL80" s="55" t="s">
        <v>483</v>
      </c>
      <c r="AM80" s="32" t="s">
        <v>368</v>
      </c>
      <c r="AN80" s="32" t="s">
        <v>485</v>
      </c>
      <c r="AO80" s="516">
        <v>680</v>
      </c>
      <c r="AP80" s="599" t="s">
        <v>486</v>
      </c>
      <c r="AQ80" s="55" t="s">
        <v>408</v>
      </c>
      <c r="AR80" s="32" t="s">
        <v>362</v>
      </c>
      <c r="AS80" s="32" t="s">
        <v>364</v>
      </c>
      <c r="AT80" s="55" t="s">
        <v>406</v>
      </c>
      <c r="AU80" s="227">
        <v>2</v>
      </c>
      <c r="AV80" s="227">
        <v>2</v>
      </c>
      <c r="AW80" s="32"/>
      <c r="AX80" s="39"/>
    </row>
    <row r="81" spans="1:50" ht="27.75" customHeight="1">
      <c r="A81" s="129">
        <f t="shared" si="4"/>
        <v>77</v>
      </c>
      <c r="B81" s="38" t="s">
        <v>52</v>
      </c>
      <c r="C81" s="39" t="s">
        <v>83</v>
      </c>
      <c r="D81" s="40">
        <v>30</v>
      </c>
      <c r="E81" s="41" t="str">
        <f t="shared" si="9"/>
        <v>Озимина д.30</v>
      </c>
      <c r="F81" s="227" t="s">
        <v>377</v>
      </c>
      <c r="G81" s="335" t="s">
        <v>508</v>
      </c>
      <c r="H81" s="227" t="s">
        <v>481</v>
      </c>
      <c r="I81" s="35">
        <v>894</v>
      </c>
      <c r="J81" s="140">
        <f>I81</f>
        <v>894</v>
      </c>
      <c r="K81" s="105">
        <v>0</v>
      </c>
      <c r="L81" s="105">
        <v>0</v>
      </c>
      <c r="M81" s="105">
        <v>0</v>
      </c>
      <c r="N81" s="33">
        <v>2005</v>
      </c>
      <c r="O81" s="153" t="s">
        <v>397</v>
      </c>
      <c r="P81" s="48"/>
      <c r="Q81" s="218">
        <v>8</v>
      </c>
      <c r="R81" s="48"/>
      <c r="S81" s="48"/>
      <c r="T81" s="218" t="s">
        <v>56</v>
      </c>
      <c r="U81" s="153" t="s">
        <v>397</v>
      </c>
      <c r="V81" s="153" t="s">
        <v>475</v>
      </c>
      <c r="W81" s="218" t="s">
        <v>56</v>
      </c>
      <c r="X81" s="218" t="s">
        <v>397</v>
      </c>
      <c r="Y81" s="153" t="s">
        <v>56</v>
      </c>
      <c r="Z81" s="153" t="s">
        <v>56</v>
      </c>
      <c r="AA81" s="48"/>
      <c r="AB81" s="48" t="s">
        <v>476</v>
      </c>
      <c r="AC81" s="153" t="s">
        <v>56</v>
      </c>
      <c r="AD81" s="32" t="s">
        <v>478</v>
      </c>
      <c r="AE81" s="32"/>
      <c r="AF81" s="32"/>
      <c r="AG81" s="32"/>
      <c r="AH81" s="32">
        <v>74</v>
      </c>
      <c r="AI81" s="32" t="s">
        <v>396</v>
      </c>
      <c r="AJ81" s="32">
        <f>AH81/2</f>
        <v>37</v>
      </c>
      <c r="AK81" s="32" t="s">
        <v>396</v>
      </c>
      <c r="AL81" s="55" t="s">
        <v>483</v>
      </c>
      <c r="AM81" s="32" t="s">
        <v>368</v>
      </c>
      <c r="AN81" s="32" t="s">
        <v>485</v>
      </c>
      <c r="AO81" s="516">
        <v>905.7</v>
      </c>
      <c r="AP81" s="599" t="s">
        <v>486</v>
      </c>
      <c r="AQ81" s="55" t="s">
        <v>408</v>
      </c>
      <c r="AR81" s="32" t="s">
        <v>362</v>
      </c>
      <c r="AS81" s="32" t="s">
        <v>364</v>
      </c>
      <c r="AT81" s="55" t="s">
        <v>406</v>
      </c>
      <c r="AU81" s="227">
        <v>2</v>
      </c>
      <c r="AV81" s="227">
        <v>2</v>
      </c>
      <c r="AW81" s="32"/>
      <c r="AX81" s="39"/>
    </row>
    <row r="82" spans="1:50" ht="27.75" customHeight="1">
      <c r="A82" s="129">
        <f t="shared" si="4"/>
        <v>78</v>
      </c>
      <c r="B82" s="38" t="s">
        <v>52</v>
      </c>
      <c r="C82" s="39" t="s">
        <v>83</v>
      </c>
      <c r="D82" s="40" t="s">
        <v>87</v>
      </c>
      <c r="E82" s="41" t="str">
        <f t="shared" si="9"/>
        <v>Озимина д.30а</v>
      </c>
      <c r="F82" s="227" t="s">
        <v>378</v>
      </c>
      <c r="G82" s="335" t="str">
        <f>F82</f>
        <v>плоская</v>
      </c>
      <c r="H82" s="227" t="s">
        <v>482</v>
      </c>
      <c r="I82" s="35">
        <v>630</v>
      </c>
      <c r="J82" s="623">
        <v>0</v>
      </c>
      <c r="K82" s="105">
        <v>0</v>
      </c>
      <c r="L82" s="105">
        <v>0</v>
      </c>
      <c r="M82" s="104">
        <f>I82</f>
        <v>630</v>
      </c>
      <c r="N82" s="33">
        <v>2007</v>
      </c>
      <c r="O82" s="55" t="s">
        <v>56</v>
      </c>
      <c r="P82" s="55" t="s">
        <v>56</v>
      </c>
      <c r="Q82" s="55" t="s">
        <v>56</v>
      </c>
      <c r="R82" s="55" t="s">
        <v>56</v>
      </c>
      <c r="S82" s="55" t="s">
        <v>56</v>
      </c>
      <c r="T82" s="55" t="s">
        <v>56</v>
      </c>
      <c r="U82" s="55" t="s">
        <v>56</v>
      </c>
      <c r="V82" s="55" t="s">
        <v>56</v>
      </c>
      <c r="W82" s="55" t="s">
        <v>56</v>
      </c>
      <c r="X82" s="55" t="s">
        <v>56</v>
      </c>
      <c r="Y82" s="109" t="s">
        <v>397</v>
      </c>
      <c r="Z82" s="109" t="s">
        <v>383</v>
      </c>
      <c r="AA82" s="48"/>
      <c r="AB82" s="109" t="s">
        <v>479</v>
      </c>
      <c r="AC82" s="109">
        <v>0.22</v>
      </c>
      <c r="AD82" s="55" t="s">
        <v>411</v>
      </c>
      <c r="AE82" s="32"/>
      <c r="AF82" s="55" t="s">
        <v>56</v>
      </c>
      <c r="AG82" s="55" t="s">
        <v>56</v>
      </c>
      <c r="AH82" s="55" t="s">
        <v>56</v>
      </c>
      <c r="AI82" s="55" t="s">
        <v>56</v>
      </c>
      <c r="AJ82" s="32" t="s">
        <v>56</v>
      </c>
      <c r="AK82" s="55" t="s">
        <v>56</v>
      </c>
      <c r="AL82" s="55" t="s">
        <v>483</v>
      </c>
      <c r="AM82" s="32" t="s">
        <v>368</v>
      </c>
      <c r="AN82" s="32" t="s">
        <v>485</v>
      </c>
      <c r="AO82" s="517">
        <v>630</v>
      </c>
      <c r="AP82" s="599" t="s">
        <v>486</v>
      </c>
      <c r="AQ82" s="55" t="s">
        <v>408</v>
      </c>
      <c r="AR82" s="32" t="s">
        <v>362</v>
      </c>
      <c r="AS82" s="32" t="s">
        <v>364</v>
      </c>
      <c r="AT82" s="55" t="s">
        <v>406</v>
      </c>
      <c r="AU82" s="227">
        <v>2</v>
      </c>
      <c r="AV82" s="227">
        <v>2</v>
      </c>
      <c r="AW82" s="32"/>
      <c r="AX82" s="39"/>
    </row>
    <row r="83" spans="1:50" ht="27.75" customHeight="1">
      <c r="A83" s="129">
        <f aca="true" t="shared" si="10" ref="A83:A110">1+A82</f>
        <v>79</v>
      </c>
      <c r="B83" s="38" t="s">
        <v>52</v>
      </c>
      <c r="C83" s="39" t="s">
        <v>83</v>
      </c>
      <c r="D83" s="40">
        <v>32</v>
      </c>
      <c r="E83" s="41" t="str">
        <f t="shared" si="9"/>
        <v>Озимина д.32</v>
      </c>
      <c r="F83" s="227" t="s">
        <v>377</v>
      </c>
      <c r="G83" s="335" t="s">
        <v>508</v>
      </c>
      <c r="H83" s="227" t="s">
        <v>481</v>
      </c>
      <c r="I83" s="35">
        <v>927.9</v>
      </c>
      <c r="J83" s="135">
        <f>I83</f>
        <v>927.9</v>
      </c>
      <c r="K83" s="105">
        <v>0</v>
      </c>
      <c r="L83" s="105">
        <v>0</v>
      </c>
      <c r="M83" s="105">
        <v>0</v>
      </c>
      <c r="N83" s="33">
        <v>2005</v>
      </c>
      <c r="O83" s="153" t="s">
        <v>397</v>
      </c>
      <c r="P83" s="48"/>
      <c r="Q83" s="218">
        <v>8</v>
      </c>
      <c r="R83" s="48"/>
      <c r="S83" s="48"/>
      <c r="T83" s="218" t="s">
        <v>56</v>
      </c>
      <c r="U83" s="153" t="s">
        <v>397</v>
      </c>
      <c r="V83" s="153" t="s">
        <v>475</v>
      </c>
      <c r="W83" s="218" t="s">
        <v>56</v>
      </c>
      <c r="X83" s="218" t="s">
        <v>397</v>
      </c>
      <c r="Y83" s="153" t="s">
        <v>56</v>
      </c>
      <c r="Z83" s="153" t="s">
        <v>56</v>
      </c>
      <c r="AA83" s="48"/>
      <c r="AB83" s="48" t="s">
        <v>476</v>
      </c>
      <c r="AC83" s="153" t="s">
        <v>56</v>
      </c>
      <c r="AD83" s="32" t="s">
        <v>478</v>
      </c>
      <c r="AE83" s="32"/>
      <c r="AF83" s="32"/>
      <c r="AG83" s="32"/>
      <c r="AH83" s="32">
        <v>74</v>
      </c>
      <c r="AI83" s="32" t="s">
        <v>396</v>
      </c>
      <c r="AJ83" s="32">
        <f>AH83/2</f>
        <v>37</v>
      </c>
      <c r="AK83" s="32" t="s">
        <v>396</v>
      </c>
      <c r="AL83" s="55" t="s">
        <v>483</v>
      </c>
      <c r="AM83" s="32" t="s">
        <v>368</v>
      </c>
      <c r="AN83" s="32" t="s">
        <v>485</v>
      </c>
      <c r="AO83" s="516">
        <v>927.9</v>
      </c>
      <c r="AP83" s="599" t="s">
        <v>486</v>
      </c>
      <c r="AQ83" s="55" t="s">
        <v>408</v>
      </c>
      <c r="AR83" s="32" t="s">
        <v>362</v>
      </c>
      <c r="AS83" s="32" t="s">
        <v>364</v>
      </c>
      <c r="AT83" s="55" t="s">
        <v>406</v>
      </c>
      <c r="AU83" s="227">
        <v>2</v>
      </c>
      <c r="AV83" s="227">
        <v>2</v>
      </c>
      <c r="AW83" s="32"/>
      <c r="AX83" s="39"/>
    </row>
    <row r="84" spans="1:50" ht="27.75" customHeight="1">
      <c r="A84" s="129">
        <f t="shared" si="10"/>
        <v>80</v>
      </c>
      <c r="B84" s="38" t="s">
        <v>52</v>
      </c>
      <c r="C84" s="39" t="s">
        <v>83</v>
      </c>
      <c r="D84" s="40">
        <v>34</v>
      </c>
      <c r="E84" s="41" t="str">
        <f t="shared" si="9"/>
        <v>Озимина д.34</v>
      </c>
      <c r="F84" s="227" t="s">
        <v>378</v>
      </c>
      <c r="G84" s="335" t="str">
        <f>F84</f>
        <v>плоская</v>
      </c>
      <c r="H84" s="227" t="s">
        <v>482</v>
      </c>
      <c r="I84" s="35">
        <v>753.2</v>
      </c>
      <c r="J84" s="623">
        <v>0</v>
      </c>
      <c r="K84" s="105">
        <v>0</v>
      </c>
      <c r="L84" s="105">
        <v>0</v>
      </c>
      <c r="M84" s="104">
        <f>I84</f>
        <v>753.2</v>
      </c>
      <c r="N84" s="33">
        <v>2008</v>
      </c>
      <c r="O84" s="55" t="s">
        <v>56</v>
      </c>
      <c r="P84" s="55" t="s">
        <v>56</v>
      </c>
      <c r="Q84" s="55" t="s">
        <v>56</v>
      </c>
      <c r="R84" s="55" t="s">
        <v>56</v>
      </c>
      <c r="S84" s="55" t="s">
        <v>56</v>
      </c>
      <c r="T84" s="55" t="s">
        <v>56</v>
      </c>
      <c r="U84" s="55" t="s">
        <v>56</v>
      </c>
      <c r="V84" s="55" t="s">
        <v>56</v>
      </c>
      <c r="W84" s="55" t="s">
        <v>56</v>
      </c>
      <c r="X84" s="55" t="s">
        <v>56</v>
      </c>
      <c r="Y84" s="109" t="s">
        <v>397</v>
      </c>
      <c r="Z84" s="109" t="s">
        <v>383</v>
      </c>
      <c r="AA84" s="48"/>
      <c r="AB84" s="109" t="s">
        <v>479</v>
      </c>
      <c r="AC84" s="109">
        <v>0.22</v>
      </c>
      <c r="AD84" s="55" t="s">
        <v>411</v>
      </c>
      <c r="AE84" s="32"/>
      <c r="AF84" s="55" t="s">
        <v>56</v>
      </c>
      <c r="AG84" s="55" t="s">
        <v>56</v>
      </c>
      <c r="AH84" s="55" t="s">
        <v>56</v>
      </c>
      <c r="AI84" s="55" t="s">
        <v>56</v>
      </c>
      <c r="AJ84" s="32" t="s">
        <v>56</v>
      </c>
      <c r="AK84" s="55" t="s">
        <v>56</v>
      </c>
      <c r="AL84" s="55" t="s">
        <v>483</v>
      </c>
      <c r="AM84" s="32" t="s">
        <v>368</v>
      </c>
      <c r="AN84" s="32" t="s">
        <v>485</v>
      </c>
      <c r="AO84" s="516">
        <v>753.2</v>
      </c>
      <c r="AP84" s="599" t="s">
        <v>486</v>
      </c>
      <c r="AQ84" s="55" t="s">
        <v>408</v>
      </c>
      <c r="AR84" s="32" t="s">
        <v>362</v>
      </c>
      <c r="AS84" s="32" t="s">
        <v>364</v>
      </c>
      <c r="AT84" s="55" t="s">
        <v>406</v>
      </c>
      <c r="AU84" s="227">
        <v>2</v>
      </c>
      <c r="AV84" s="227">
        <v>2</v>
      </c>
      <c r="AW84" s="32"/>
      <c r="AX84" s="39"/>
    </row>
    <row r="85" spans="1:50" ht="27.75" customHeight="1">
      <c r="A85" s="129">
        <f t="shared" si="10"/>
        <v>81</v>
      </c>
      <c r="B85" s="38" t="s">
        <v>52</v>
      </c>
      <c r="C85" s="39" t="s">
        <v>83</v>
      </c>
      <c r="D85" s="40">
        <v>35</v>
      </c>
      <c r="E85" s="41" t="str">
        <f t="shared" si="9"/>
        <v>Озимина д.35</v>
      </c>
      <c r="F85" s="227" t="s">
        <v>377</v>
      </c>
      <c r="G85" s="335" t="s">
        <v>508</v>
      </c>
      <c r="H85" s="227" t="s">
        <v>480</v>
      </c>
      <c r="I85" s="35">
        <v>680.1</v>
      </c>
      <c r="J85" s="135">
        <f>I85</f>
        <v>680.1</v>
      </c>
      <c r="K85" s="105">
        <v>0</v>
      </c>
      <c r="L85" s="105">
        <v>0</v>
      </c>
      <c r="M85" s="105">
        <v>0</v>
      </c>
      <c r="N85" s="33">
        <v>2018</v>
      </c>
      <c r="O85" s="55" t="s">
        <v>56</v>
      </c>
      <c r="P85" s="48"/>
      <c r="Q85" s="218" t="s">
        <v>56</v>
      </c>
      <c r="R85" s="48"/>
      <c r="S85" s="48"/>
      <c r="T85" s="218" t="s">
        <v>56</v>
      </c>
      <c r="U85" s="153" t="s">
        <v>397</v>
      </c>
      <c r="V85" s="153" t="s">
        <v>475</v>
      </c>
      <c r="W85" s="218" t="s">
        <v>56</v>
      </c>
      <c r="X85" s="55" t="s">
        <v>56</v>
      </c>
      <c r="Y85" s="153" t="s">
        <v>56</v>
      </c>
      <c r="Z85" s="153" t="s">
        <v>56</v>
      </c>
      <c r="AA85" s="48"/>
      <c r="AB85" s="153" t="s">
        <v>509</v>
      </c>
      <c r="AC85" s="153" t="s">
        <v>56</v>
      </c>
      <c r="AD85" s="32" t="s">
        <v>478</v>
      </c>
      <c r="AE85" s="32"/>
      <c r="AF85" s="32"/>
      <c r="AG85" s="32"/>
      <c r="AH85" s="32">
        <v>54</v>
      </c>
      <c r="AI85" s="32" t="s">
        <v>396</v>
      </c>
      <c r="AJ85" s="32">
        <f>AH85/2</f>
        <v>27</v>
      </c>
      <c r="AK85" s="32" t="s">
        <v>396</v>
      </c>
      <c r="AL85" s="55" t="s">
        <v>483</v>
      </c>
      <c r="AM85" s="32" t="s">
        <v>368</v>
      </c>
      <c r="AN85" s="32" t="s">
        <v>485</v>
      </c>
      <c r="AO85" s="516">
        <v>680.1</v>
      </c>
      <c r="AP85" s="599" t="s">
        <v>486</v>
      </c>
      <c r="AQ85" s="55" t="s">
        <v>408</v>
      </c>
      <c r="AR85" s="32" t="s">
        <v>362</v>
      </c>
      <c r="AS85" s="32" t="s">
        <v>364</v>
      </c>
      <c r="AT85" s="55" t="s">
        <v>406</v>
      </c>
      <c r="AU85" s="227">
        <v>2</v>
      </c>
      <c r="AV85" s="227">
        <v>2</v>
      </c>
      <c r="AW85" s="32"/>
      <c r="AX85" s="39"/>
    </row>
    <row r="86" spans="1:50" ht="27.75" customHeight="1">
      <c r="A86" s="129">
        <f t="shared" si="10"/>
        <v>82</v>
      </c>
      <c r="B86" s="38" t="s">
        <v>52</v>
      </c>
      <c r="C86" s="39" t="s">
        <v>83</v>
      </c>
      <c r="D86" s="40">
        <v>36</v>
      </c>
      <c r="E86" s="41" t="str">
        <f t="shared" si="9"/>
        <v>Озимина д.36</v>
      </c>
      <c r="F86" s="227" t="s">
        <v>378</v>
      </c>
      <c r="G86" s="335" t="str">
        <f>F86</f>
        <v>плоская</v>
      </c>
      <c r="H86" s="227" t="s">
        <v>482</v>
      </c>
      <c r="I86" s="35">
        <v>749.8</v>
      </c>
      <c r="J86" s="160">
        <v>0</v>
      </c>
      <c r="K86" s="105">
        <v>0</v>
      </c>
      <c r="L86" s="105">
        <v>0</v>
      </c>
      <c r="M86" s="104">
        <f>I86</f>
        <v>749.8</v>
      </c>
      <c r="N86" s="163">
        <v>2008</v>
      </c>
      <c r="O86" s="55" t="s">
        <v>56</v>
      </c>
      <c r="P86" s="55" t="s">
        <v>56</v>
      </c>
      <c r="Q86" s="55" t="s">
        <v>56</v>
      </c>
      <c r="R86" s="55" t="s">
        <v>56</v>
      </c>
      <c r="S86" s="55" t="s">
        <v>56</v>
      </c>
      <c r="T86" s="55" t="s">
        <v>56</v>
      </c>
      <c r="U86" s="55" t="s">
        <v>56</v>
      </c>
      <c r="V86" s="55" t="s">
        <v>56</v>
      </c>
      <c r="W86" s="55" t="s">
        <v>56</v>
      </c>
      <c r="X86" s="55" t="s">
        <v>56</v>
      </c>
      <c r="Y86" s="109" t="s">
        <v>397</v>
      </c>
      <c r="Z86" s="109" t="s">
        <v>383</v>
      </c>
      <c r="AA86" s="218"/>
      <c r="AB86" s="109" t="s">
        <v>479</v>
      </c>
      <c r="AC86" s="109">
        <v>0.22</v>
      </c>
      <c r="AD86" s="55" t="s">
        <v>411</v>
      </c>
      <c r="AE86" s="32"/>
      <c r="AF86" s="55" t="s">
        <v>56</v>
      </c>
      <c r="AG86" s="55" t="s">
        <v>56</v>
      </c>
      <c r="AH86" s="55" t="s">
        <v>56</v>
      </c>
      <c r="AI86" s="55" t="s">
        <v>56</v>
      </c>
      <c r="AJ86" s="32" t="s">
        <v>56</v>
      </c>
      <c r="AK86" s="55" t="s">
        <v>56</v>
      </c>
      <c r="AL86" s="55" t="s">
        <v>483</v>
      </c>
      <c r="AM86" s="32" t="s">
        <v>368</v>
      </c>
      <c r="AN86" s="32" t="s">
        <v>485</v>
      </c>
      <c r="AO86" s="516">
        <v>749.6</v>
      </c>
      <c r="AP86" s="599" t="s">
        <v>486</v>
      </c>
      <c r="AQ86" s="55" t="s">
        <v>408</v>
      </c>
      <c r="AR86" s="32" t="s">
        <v>362</v>
      </c>
      <c r="AS86" s="32" t="s">
        <v>364</v>
      </c>
      <c r="AT86" s="55" t="s">
        <v>406</v>
      </c>
      <c r="AU86" s="227">
        <v>2</v>
      </c>
      <c r="AV86" s="227">
        <v>2</v>
      </c>
      <c r="AW86" s="32"/>
      <c r="AX86" s="39"/>
    </row>
    <row r="87" spans="1:50" ht="27.75" customHeight="1">
      <c r="A87" s="129">
        <f t="shared" si="10"/>
        <v>83</v>
      </c>
      <c r="B87" s="38" t="s">
        <v>52</v>
      </c>
      <c r="C87" s="39" t="s">
        <v>83</v>
      </c>
      <c r="D87" s="40">
        <v>38</v>
      </c>
      <c r="E87" s="41" t="str">
        <f t="shared" si="9"/>
        <v>Озимина д.38</v>
      </c>
      <c r="F87" s="227" t="s">
        <v>378</v>
      </c>
      <c r="G87" s="335" t="str">
        <f>F87</f>
        <v>плоская</v>
      </c>
      <c r="H87" s="227" t="s">
        <v>482</v>
      </c>
      <c r="I87" s="35">
        <v>747</v>
      </c>
      <c r="J87" s="160">
        <v>0</v>
      </c>
      <c r="K87" s="105">
        <v>0</v>
      </c>
      <c r="L87" s="105">
        <v>0</v>
      </c>
      <c r="M87" s="104">
        <f>I87</f>
        <v>747</v>
      </c>
      <c r="N87" s="163">
        <v>2009</v>
      </c>
      <c r="O87" s="55" t="s">
        <v>56</v>
      </c>
      <c r="P87" s="55" t="s">
        <v>56</v>
      </c>
      <c r="Q87" s="55" t="s">
        <v>56</v>
      </c>
      <c r="R87" s="55" t="s">
        <v>56</v>
      </c>
      <c r="S87" s="55" t="s">
        <v>56</v>
      </c>
      <c r="T87" s="55" t="s">
        <v>56</v>
      </c>
      <c r="U87" s="55" t="s">
        <v>56</v>
      </c>
      <c r="V87" s="55" t="s">
        <v>56</v>
      </c>
      <c r="W87" s="218" t="s">
        <v>56</v>
      </c>
      <c r="X87" s="55" t="s">
        <v>56</v>
      </c>
      <c r="Y87" s="109" t="s">
        <v>397</v>
      </c>
      <c r="Z87" s="109" t="s">
        <v>383</v>
      </c>
      <c r="AA87" s="218"/>
      <c r="AB87" s="109" t="s">
        <v>479</v>
      </c>
      <c r="AC87" s="109">
        <v>0.22</v>
      </c>
      <c r="AD87" s="55" t="s">
        <v>411</v>
      </c>
      <c r="AE87" s="32"/>
      <c r="AF87" s="55" t="s">
        <v>56</v>
      </c>
      <c r="AG87" s="55" t="s">
        <v>56</v>
      </c>
      <c r="AH87" s="55" t="s">
        <v>56</v>
      </c>
      <c r="AI87" s="55" t="s">
        <v>56</v>
      </c>
      <c r="AJ87" s="32" t="s">
        <v>56</v>
      </c>
      <c r="AK87" s="55" t="s">
        <v>56</v>
      </c>
      <c r="AL87" s="55" t="s">
        <v>483</v>
      </c>
      <c r="AM87" s="32" t="s">
        <v>368</v>
      </c>
      <c r="AN87" s="32" t="s">
        <v>485</v>
      </c>
      <c r="AO87" s="516">
        <v>747</v>
      </c>
      <c r="AP87" s="599" t="s">
        <v>486</v>
      </c>
      <c r="AQ87" s="55" t="s">
        <v>408</v>
      </c>
      <c r="AR87" s="32" t="s">
        <v>362</v>
      </c>
      <c r="AS87" s="32" t="s">
        <v>364</v>
      </c>
      <c r="AT87" s="55" t="s">
        <v>406</v>
      </c>
      <c r="AU87" s="227">
        <v>2</v>
      </c>
      <c r="AV87" s="227">
        <v>2</v>
      </c>
      <c r="AW87" s="32"/>
      <c r="AX87" s="39"/>
    </row>
    <row r="88" spans="1:50" ht="27.75" customHeight="1">
      <c r="A88" s="129">
        <f t="shared" si="10"/>
        <v>84</v>
      </c>
      <c r="B88" s="38" t="s">
        <v>52</v>
      </c>
      <c r="C88" s="39" t="s">
        <v>83</v>
      </c>
      <c r="D88" s="40">
        <v>40</v>
      </c>
      <c r="E88" s="41" t="str">
        <f t="shared" si="9"/>
        <v>Озимина д.40</v>
      </c>
      <c r="F88" s="227" t="s">
        <v>378</v>
      </c>
      <c r="G88" s="335" t="str">
        <f>F88</f>
        <v>плоская</v>
      </c>
      <c r="H88" s="227" t="s">
        <v>482</v>
      </c>
      <c r="I88" s="35">
        <v>614.7</v>
      </c>
      <c r="J88" s="160">
        <v>0</v>
      </c>
      <c r="K88" s="105">
        <v>0</v>
      </c>
      <c r="L88" s="105">
        <v>0</v>
      </c>
      <c r="M88" s="104">
        <f>I88</f>
        <v>614.7</v>
      </c>
      <c r="N88" s="627">
        <v>2010</v>
      </c>
      <c r="O88" s="55" t="s">
        <v>56</v>
      </c>
      <c r="P88" s="55" t="s">
        <v>56</v>
      </c>
      <c r="Q88" s="55" t="s">
        <v>56</v>
      </c>
      <c r="R88" s="55" t="s">
        <v>56</v>
      </c>
      <c r="S88" s="55" t="s">
        <v>56</v>
      </c>
      <c r="T88" s="55" t="s">
        <v>56</v>
      </c>
      <c r="U88" s="55" t="s">
        <v>56</v>
      </c>
      <c r="V88" s="55" t="s">
        <v>56</v>
      </c>
      <c r="W88" s="218" t="s">
        <v>56</v>
      </c>
      <c r="X88" s="55" t="s">
        <v>56</v>
      </c>
      <c r="Y88" s="109" t="s">
        <v>397</v>
      </c>
      <c r="Z88" s="109" t="s">
        <v>383</v>
      </c>
      <c r="AA88" s="218"/>
      <c r="AB88" s="109" t="s">
        <v>479</v>
      </c>
      <c r="AC88" s="109">
        <v>0.22</v>
      </c>
      <c r="AD88" s="55" t="s">
        <v>411</v>
      </c>
      <c r="AE88" s="32"/>
      <c r="AF88" s="55" t="s">
        <v>56</v>
      </c>
      <c r="AG88" s="55" t="s">
        <v>56</v>
      </c>
      <c r="AH88" s="55" t="s">
        <v>56</v>
      </c>
      <c r="AI88" s="55" t="s">
        <v>56</v>
      </c>
      <c r="AJ88" s="32" t="s">
        <v>56</v>
      </c>
      <c r="AK88" s="55" t="s">
        <v>56</v>
      </c>
      <c r="AL88" s="55" t="s">
        <v>483</v>
      </c>
      <c r="AM88" s="32" t="s">
        <v>368</v>
      </c>
      <c r="AN88" s="32" t="s">
        <v>485</v>
      </c>
      <c r="AO88" s="516">
        <v>614.7</v>
      </c>
      <c r="AP88" s="599" t="s">
        <v>486</v>
      </c>
      <c r="AQ88" s="55" t="s">
        <v>408</v>
      </c>
      <c r="AR88" s="32" t="s">
        <v>362</v>
      </c>
      <c r="AS88" s="32" t="s">
        <v>364</v>
      </c>
      <c r="AT88" s="55" t="s">
        <v>406</v>
      </c>
      <c r="AU88" s="227">
        <v>2</v>
      </c>
      <c r="AV88" s="227">
        <v>2</v>
      </c>
      <c r="AW88" s="32"/>
      <c r="AX88" s="39"/>
    </row>
    <row r="89" spans="1:50" s="53" customFormat="1" ht="27.75" customHeight="1">
      <c r="A89" s="129">
        <f t="shared" si="10"/>
        <v>85</v>
      </c>
      <c r="B89" s="38" t="s">
        <v>52</v>
      </c>
      <c r="C89" s="39" t="s">
        <v>83</v>
      </c>
      <c r="D89" s="40">
        <v>42</v>
      </c>
      <c r="E89" s="41" t="str">
        <f t="shared" si="9"/>
        <v>Озимина д.42</v>
      </c>
      <c r="F89" s="227" t="s">
        <v>377</v>
      </c>
      <c r="G89" s="335" t="s">
        <v>508</v>
      </c>
      <c r="H89" s="227" t="s">
        <v>481</v>
      </c>
      <c r="I89" s="35">
        <v>1029.6</v>
      </c>
      <c r="J89" s="160">
        <v>0</v>
      </c>
      <c r="K89" s="34">
        <f>I89</f>
        <v>1029.6</v>
      </c>
      <c r="L89" s="105">
        <v>0</v>
      </c>
      <c r="M89" s="105">
        <v>0</v>
      </c>
      <c r="N89" s="626" t="s">
        <v>56</v>
      </c>
      <c r="O89" s="153" t="s">
        <v>397</v>
      </c>
      <c r="P89" s="218"/>
      <c r="Q89" s="218">
        <v>12</v>
      </c>
      <c r="R89" s="218"/>
      <c r="S89" s="218"/>
      <c r="T89" s="218" t="s">
        <v>56</v>
      </c>
      <c r="U89" s="153" t="s">
        <v>397</v>
      </c>
      <c r="V89" s="153" t="s">
        <v>475</v>
      </c>
      <c r="W89" s="218" t="s">
        <v>56</v>
      </c>
      <c r="X89" s="218" t="s">
        <v>397</v>
      </c>
      <c r="Y89" s="153" t="s">
        <v>56</v>
      </c>
      <c r="Z89" s="153" t="s">
        <v>56</v>
      </c>
      <c r="AA89" s="218"/>
      <c r="AB89" s="218" t="s">
        <v>477</v>
      </c>
      <c r="AC89" s="153" t="s">
        <v>56</v>
      </c>
      <c r="AD89" s="32" t="s">
        <v>478</v>
      </c>
      <c r="AE89" s="32"/>
      <c r="AF89" s="32"/>
      <c r="AG89" s="32"/>
      <c r="AH89" s="32">
        <v>92</v>
      </c>
      <c r="AI89" s="32" t="s">
        <v>396</v>
      </c>
      <c r="AJ89" s="32">
        <f>AH89/2</f>
        <v>46</v>
      </c>
      <c r="AK89" s="32" t="s">
        <v>396</v>
      </c>
      <c r="AL89" s="55" t="s">
        <v>483</v>
      </c>
      <c r="AM89" s="32" t="s">
        <v>368</v>
      </c>
      <c r="AN89" s="32" t="s">
        <v>485</v>
      </c>
      <c r="AO89" s="516">
        <v>1029.6</v>
      </c>
      <c r="AP89" s="599" t="s">
        <v>486</v>
      </c>
      <c r="AQ89" s="55" t="s">
        <v>408</v>
      </c>
      <c r="AR89" s="32" t="s">
        <v>362</v>
      </c>
      <c r="AS89" s="32" t="s">
        <v>364</v>
      </c>
      <c r="AT89" s="55" t="s">
        <v>406</v>
      </c>
      <c r="AU89" s="227">
        <v>2</v>
      </c>
      <c r="AV89" s="227">
        <v>2</v>
      </c>
      <c r="AW89" s="32"/>
      <c r="AX89" s="39"/>
    </row>
    <row r="90" spans="1:50" s="53" customFormat="1" ht="27.75" customHeight="1">
      <c r="A90" s="129">
        <f t="shared" si="10"/>
        <v>86</v>
      </c>
      <c r="B90" s="38" t="s">
        <v>52</v>
      </c>
      <c r="C90" s="30" t="s">
        <v>83</v>
      </c>
      <c r="D90" s="40">
        <v>43</v>
      </c>
      <c r="E90" s="41" t="str">
        <f t="shared" si="9"/>
        <v>Озимина д.43</v>
      </c>
      <c r="F90" s="227" t="s">
        <v>378</v>
      </c>
      <c r="G90" s="335" t="str">
        <f aca="true" t="shared" si="11" ref="G90:G99">F90</f>
        <v>плоская</v>
      </c>
      <c r="H90" s="227" t="s">
        <v>482</v>
      </c>
      <c r="I90" s="35">
        <v>560.1</v>
      </c>
      <c r="J90" s="160">
        <v>0</v>
      </c>
      <c r="K90" s="105">
        <v>0</v>
      </c>
      <c r="L90" s="105">
        <v>0</v>
      </c>
      <c r="M90" s="104">
        <f aca="true" t="shared" si="12" ref="M90:M99">I90</f>
        <v>560.1</v>
      </c>
      <c r="N90" s="163">
        <v>2009</v>
      </c>
      <c r="O90" s="55" t="s">
        <v>56</v>
      </c>
      <c r="P90" s="55" t="s">
        <v>56</v>
      </c>
      <c r="Q90" s="55" t="s">
        <v>56</v>
      </c>
      <c r="R90" s="55" t="s">
        <v>56</v>
      </c>
      <c r="S90" s="55" t="s">
        <v>56</v>
      </c>
      <c r="T90" s="55" t="s">
        <v>56</v>
      </c>
      <c r="U90" s="55" t="s">
        <v>56</v>
      </c>
      <c r="V90" s="55" t="s">
        <v>56</v>
      </c>
      <c r="W90" s="218" t="s">
        <v>56</v>
      </c>
      <c r="X90" s="55" t="s">
        <v>56</v>
      </c>
      <c r="Y90" s="109" t="s">
        <v>397</v>
      </c>
      <c r="Z90" s="109" t="s">
        <v>383</v>
      </c>
      <c r="AA90" s="218"/>
      <c r="AB90" s="109" t="s">
        <v>507</v>
      </c>
      <c r="AC90" s="109">
        <v>0.22</v>
      </c>
      <c r="AD90" s="55" t="s">
        <v>411</v>
      </c>
      <c r="AE90" s="32"/>
      <c r="AF90" s="55" t="s">
        <v>56</v>
      </c>
      <c r="AG90" s="55" t="s">
        <v>56</v>
      </c>
      <c r="AH90" s="55" t="s">
        <v>56</v>
      </c>
      <c r="AI90" s="55" t="s">
        <v>56</v>
      </c>
      <c r="AJ90" s="32" t="s">
        <v>56</v>
      </c>
      <c r="AK90" s="55" t="s">
        <v>56</v>
      </c>
      <c r="AL90" s="55" t="s">
        <v>483</v>
      </c>
      <c r="AM90" s="32" t="s">
        <v>368</v>
      </c>
      <c r="AN90" s="32" t="s">
        <v>485</v>
      </c>
      <c r="AO90" s="516">
        <v>560.1</v>
      </c>
      <c r="AP90" s="599" t="s">
        <v>486</v>
      </c>
      <c r="AQ90" s="55" t="s">
        <v>408</v>
      </c>
      <c r="AR90" s="32" t="s">
        <v>362</v>
      </c>
      <c r="AS90" s="32" t="s">
        <v>364</v>
      </c>
      <c r="AT90" s="55" t="s">
        <v>406</v>
      </c>
      <c r="AU90" s="227">
        <v>2</v>
      </c>
      <c r="AV90" s="227">
        <v>2</v>
      </c>
      <c r="AW90" s="32"/>
      <c r="AX90" s="39"/>
    </row>
    <row r="91" spans="1:50" s="53" customFormat="1" ht="27.75" customHeight="1">
      <c r="A91" s="129">
        <f t="shared" si="10"/>
        <v>87</v>
      </c>
      <c r="B91" s="38" t="s">
        <v>52</v>
      </c>
      <c r="C91" s="30" t="s">
        <v>83</v>
      </c>
      <c r="D91" s="40" t="s">
        <v>88</v>
      </c>
      <c r="E91" s="41" t="s">
        <v>89</v>
      </c>
      <c r="F91" s="227" t="s">
        <v>378</v>
      </c>
      <c r="G91" s="335" t="str">
        <f t="shared" si="11"/>
        <v>плоская</v>
      </c>
      <c r="H91" s="227" t="s">
        <v>482</v>
      </c>
      <c r="I91" s="35">
        <v>747.4</v>
      </c>
      <c r="J91" s="160">
        <v>0</v>
      </c>
      <c r="K91" s="105">
        <v>0</v>
      </c>
      <c r="L91" s="105">
        <v>0</v>
      </c>
      <c r="M91" s="104">
        <f t="shared" si="12"/>
        <v>747.4</v>
      </c>
      <c r="N91" s="626" t="s">
        <v>56</v>
      </c>
      <c r="O91" s="55" t="s">
        <v>56</v>
      </c>
      <c r="P91" s="55" t="s">
        <v>56</v>
      </c>
      <c r="Q91" s="55" t="s">
        <v>56</v>
      </c>
      <c r="R91" s="55" t="s">
        <v>56</v>
      </c>
      <c r="S91" s="55" t="s">
        <v>56</v>
      </c>
      <c r="T91" s="55" t="s">
        <v>56</v>
      </c>
      <c r="U91" s="55" t="s">
        <v>56</v>
      </c>
      <c r="V91" s="55" t="s">
        <v>56</v>
      </c>
      <c r="W91" s="218" t="s">
        <v>56</v>
      </c>
      <c r="X91" s="55" t="s">
        <v>56</v>
      </c>
      <c r="Y91" s="109" t="s">
        <v>397</v>
      </c>
      <c r="Z91" s="109" t="s">
        <v>383</v>
      </c>
      <c r="AA91" s="48"/>
      <c r="AB91" s="109" t="s">
        <v>479</v>
      </c>
      <c r="AC91" s="109">
        <v>0.22</v>
      </c>
      <c r="AD91" s="55" t="s">
        <v>411</v>
      </c>
      <c r="AE91" s="32"/>
      <c r="AF91" s="55" t="s">
        <v>56</v>
      </c>
      <c r="AG91" s="55" t="s">
        <v>56</v>
      </c>
      <c r="AH91" s="55" t="s">
        <v>56</v>
      </c>
      <c r="AI91" s="55" t="s">
        <v>56</v>
      </c>
      <c r="AJ91" s="32" t="s">
        <v>56</v>
      </c>
      <c r="AK91" s="55" t="s">
        <v>56</v>
      </c>
      <c r="AL91" s="55" t="s">
        <v>483</v>
      </c>
      <c r="AM91" s="32" t="s">
        <v>368</v>
      </c>
      <c r="AN91" s="32" t="s">
        <v>485</v>
      </c>
      <c r="AO91" s="516">
        <v>540.7</v>
      </c>
      <c r="AP91" s="599" t="s">
        <v>326</v>
      </c>
      <c r="AQ91" s="55" t="s">
        <v>408</v>
      </c>
      <c r="AR91" s="32" t="s">
        <v>362</v>
      </c>
      <c r="AS91" s="32" t="s">
        <v>364</v>
      </c>
      <c r="AT91" s="55" t="s">
        <v>406</v>
      </c>
      <c r="AU91" s="227"/>
      <c r="AV91" s="227"/>
      <c r="AW91" s="32"/>
      <c r="AX91" s="39"/>
    </row>
    <row r="92" spans="1:50" s="53" customFormat="1" ht="27.75" customHeight="1">
      <c r="A92" s="129">
        <f t="shared" si="10"/>
        <v>88</v>
      </c>
      <c r="B92" s="38" t="s">
        <v>52</v>
      </c>
      <c r="C92" s="30" t="s">
        <v>83</v>
      </c>
      <c r="D92" s="40">
        <v>45</v>
      </c>
      <c r="E92" s="41" t="str">
        <f aca="true" t="shared" si="13" ref="E92:E110">CONCATENATE(C92," д.",D92)</f>
        <v>Озимина д.45</v>
      </c>
      <c r="F92" s="227" t="s">
        <v>378</v>
      </c>
      <c r="G92" s="335" t="str">
        <f t="shared" si="11"/>
        <v>плоская</v>
      </c>
      <c r="H92" s="227" t="s">
        <v>482</v>
      </c>
      <c r="I92" s="35">
        <v>879</v>
      </c>
      <c r="J92" s="160">
        <v>0</v>
      </c>
      <c r="K92" s="105">
        <v>0</v>
      </c>
      <c r="L92" s="105">
        <v>0</v>
      </c>
      <c r="M92" s="104">
        <f t="shared" si="12"/>
        <v>879</v>
      </c>
      <c r="N92" s="627">
        <v>2007</v>
      </c>
      <c r="O92" s="55" t="s">
        <v>56</v>
      </c>
      <c r="P92" s="55" t="s">
        <v>56</v>
      </c>
      <c r="Q92" s="55" t="s">
        <v>56</v>
      </c>
      <c r="R92" s="55" t="s">
        <v>56</v>
      </c>
      <c r="S92" s="55" t="s">
        <v>56</v>
      </c>
      <c r="T92" s="55" t="s">
        <v>56</v>
      </c>
      <c r="U92" s="55" t="s">
        <v>56</v>
      </c>
      <c r="V92" s="55" t="s">
        <v>56</v>
      </c>
      <c r="W92" s="218" t="s">
        <v>56</v>
      </c>
      <c r="X92" s="55" t="s">
        <v>56</v>
      </c>
      <c r="Y92" s="109" t="s">
        <v>397</v>
      </c>
      <c r="Z92" s="109" t="s">
        <v>383</v>
      </c>
      <c r="AA92" s="218"/>
      <c r="AB92" s="109" t="s">
        <v>479</v>
      </c>
      <c r="AC92" s="109">
        <v>0.22</v>
      </c>
      <c r="AD92" s="55" t="s">
        <v>411</v>
      </c>
      <c r="AE92" s="32"/>
      <c r="AF92" s="55" t="s">
        <v>56</v>
      </c>
      <c r="AG92" s="55" t="s">
        <v>56</v>
      </c>
      <c r="AH92" s="55" t="s">
        <v>56</v>
      </c>
      <c r="AI92" s="55" t="s">
        <v>56</v>
      </c>
      <c r="AJ92" s="32" t="s">
        <v>56</v>
      </c>
      <c r="AK92" s="55" t="s">
        <v>56</v>
      </c>
      <c r="AL92" s="55" t="s">
        <v>56</v>
      </c>
      <c r="AM92" s="32" t="s">
        <v>56</v>
      </c>
      <c r="AN92" s="32" t="s">
        <v>486</v>
      </c>
      <c r="AO92" s="517">
        <v>0</v>
      </c>
      <c r="AP92" s="599" t="s">
        <v>486</v>
      </c>
      <c r="AQ92" s="55" t="s">
        <v>408</v>
      </c>
      <c r="AR92" s="32" t="s">
        <v>362</v>
      </c>
      <c r="AS92" s="32" t="s">
        <v>364</v>
      </c>
      <c r="AT92" s="32" t="s">
        <v>56</v>
      </c>
      <c r="AU92" s="32" t="s">
        <v>56</v>
      </c>
      <c r="AV92" s="227">
        <v>1</v>
      </c>
      <c r="AW92" s="32"/>
      <c r="AX92" s="39"/>
    </row>
    <row r="93" spans="1:50" ht="27.75" customHeight="1">
      <c r="A93" s="129">
        <f t="shared" si="10"/>
        <v>89</v>
      </c>
      <c r="B93" s="38" t="s">
        <v>52</v>
      </c>
      <c r="C93" s="30" t="s">
        <v>83</v>
      </c>
      <c r="D93" s="40">
        <v>47</v>
      </c>
      <c r="E93" s="41" t="str">
        <f t="shared" si="13"/>
        <v>Озимина д.47</v>
      </c>
      <c r="F93" s="227" t="s">
        <v>378</v>
      </c>
      <c r="G93" s="335" t="str">
        <f t="shared" si="11"/>
        <v>плоская</v>
      </c>
      <c r="H93" s="227" t="s">
        <v>482</v>
      </c>
      <c r="I93" s="35">
        <v>582.2</v>
      </c>
      <c r="J93" s="160">
        <v>0</v>
      </c>
      <c r="K93" s="105">
        <v>0</v>
      </c>
      <c r="L93" s="105">
        <v>0</v>
      </c>
      <c r="M93" s="104">
        <f t="shared" si="12"/>
        <v>582.2</v>
      </c>
      <c r="N93" s="163">
        <v>2009</v>
      </c>
      <c r="O93" s="55" t="s">
        <v>56</v>
      </c>
      <c r="P93" s="55" t="s">
        <v>56</v>
      </c>
      <c r="Q93" s="55" t="s">
        <v>56</v>
      </c>
      <c r="R93" s="55" t="s">
        <v>56</v>
      </c>
      <c r="S93" s="55" t="s">
        <v>56</v>
      </c>
      <c r="T93" s="55" t="s">
        <v>56</v>
      </c>
      <c r="U93" s="55" t="s">
        <v>56</v>
      </c>
      <c r="V93" s="55" t="s">
        <v>56</v>
      </c>
      <c r="W93" s="218" t="s">
        <v>56</v>
      </c>
      <c r="X93" s="55" t="s">
        <v>56</v>
      </c>
      <c r="Y93" s="109" t="s">
        <v>397</v>
      </c>
      <c r="Z93" s="109" t="s">
        <v>383</v>
      </c>
      <c r="AA93" s="218"/>
      <c r="AB93" s="109" t="s">
        <v>507</v>
      </c>
      <c r="AC93" s="109">
        <v>0.22</v>
      </c>
      <c r="AD93" s="55" t="s">
        <v>411</v>
      </c>
      <c r="AE93" s="32"/>
      <c r="AF93" s="55" t="s">
        <v>56</v>
      </c>
      <c r="AG93" s="55" t="s">
        <v>56</v>
      </c>
      <c r="AH93" s="55" t="s">
        <v>56</v>
      </c>
      <c r="AI93" s="55" t="s">
        <v>56</v>
      </c>
      <c r="AJ93" s="32" t="s">
        <v>56</v>
      </c>
      <c r="AK93" s="55" t="s">
        <v>56</v>
      </c>
      <c r="AL93" s="55" t="s">
        <v>483</v>
      </c>
      <c r="AM93" s="32" t="s">
        <v>368</v>
      </c>
      <c r="AN93" s="32" t="s">
        <v>485</v>
      </c>
      <c r="AO93" s="516">
        <v>582.2</v>
      </c>
      <c r="AP93" s="599" t="s">
        <v>486</v>
      </c>
      <c r="AQ93" s="55" t="s">
        <v>408</v>
      </c>
      <c r="AR93" s="32" t="s">
        <v>362</v>
      </c>
      <c r="AS93" s="32" t="s">
        <v>364</v>
      </c>
      <c r="AT93" s="55" t="s">
        <v>406</v>
      </c>
      <c r="AU93" s="227">
        <v>1</v>
      </c>
      <c r="AV93" s="227">
        <v>1</v>
      </c>
      <c r="AW93" s="32"/>
      <c r="AX93" s="39"/>
    </row>
    <row r="94" spans="1:50" ht="27.75" customHeight="1">
      <c r="A94" s="129">
        <f t="shared" si="10"/>
        <v>90</v>
      </c>
      <c r="B94" s="38" t="s">
        <v>52</v>
      </c>
      <c r="C94" s="30" t="s">
        <v>83</v>
      </c>
      <c r="D94" s="40">
        <v>49</v>
      </c>
      <c r="E94" s="41" t="str">
        <f t="shared" si="13"/>
        <v>Озимина д.49</v>
      </c>
      <c r="F94" s="227" t="s">
        <v>378</v>
      </c>
      <c r="G94" s="335" t="str">
        <f t="shared" si="11"/>
        <v>плоская</v>
      </c>
      <c r="H94" s="227" t="s">
        <v>482</v>
      </c>
      <c r="I94" s="35">
        <v>1238.4</v>
      </c>
      <c r="J94" s="160">
        <v>0</v>
      </c>
      <c r="K94" s="105">
        <v>0</v>
      </c>
      <c r="L94" s="105">
        <v>0</v>
      </c>
      <c r="M94" s="104">
        <f t="shared" si="12"/>
        <v>1238.4</v>
      </c>
      <c r="N94" s="626" t="s">
        <v>56</v>
      </c>
      <c r="O94" s="55" t="s">
        <v>56</v>
      </c>
      <c r="P94" s="55" t="s">
        <v>56</v>
      </c>
      <c r="Q94" s="55" t="s">
        <v>56</v>
      </c>
      <c r="R94" s="55" t="s">
        <v>56</v>
      </c>
      <c r="S94" s="55" t="s">
        <v>56</v>
      </c>
      <c r="T94" s="55" t="s">
        <v>56</v>
      </c>
      <c r="U94" s="55" t="s">
        <v>56</v>
      </c>
      <c r="V94" s="55" t="s">
        <v>56</v>
      </c>
      <c r="W94" s="218" t="s">
        <v>56</v>
      </c>
      <c r="X94" s="55" t="s">
        <v>56</v>
      </c>
      <c r="Y94" s="109" t="s">
        <v>397</v>
      </c>
      <c r="Z94" s="109" t="s">
        <v>383</v>
      </c>
      <c r="AA94" s="218"/>
      <c r="AB94" s="109" t="s">
        <v>479</v>
      </c>
      <c r="AC94" s="109">
        <v>0.22</v>
      </c>
      <c r="AD94" s="55" t="s">
        <v>411</v>
      </c>
      <c r="AE94" s="32"/>
      <c r="AF94" s="55" t="s">
        <v>56</v>
      </c>
      <c r="AG94" s="55" t="s">
        <v>56</v>
      </c>
      <c r="AH94" s="55" t="s">
        <v>56</v>
      </c>
      <c r="AI94" s="55" t="s">
        <v>56</v>
      </c>
      <c r="AJ94" s="32" t="s">
        <v>56</v>
      </c>
      <c r="AK94" s="55" t="s">
        <v>56</v>
      </c>
      <c r="AL94" s="55" t="s">
        <v>56</v>
      </c>
      <c r="AM94" s="32" t="s">
        <v>56</v>
      </c>
      <c r="AN94" s="32" t="s">
        <v>486</v>
      </c>
      <c r="AO94" s="517">
        <v>0</v>
      </c>
      <c r="AP94" s="599" t="s">
        <v>486</v>
      </c>
      <c r="AQ94" s="55" t="s">
        <v>408</v>
      </c>
      <c r="AR94" s="32" t="s">
        <v>362</v>
      </c>
      <c r="AS94" s="32" t="s">
        <v>364</v>
      </c>
      <c r="AT94" s="32" t="s">
        <v>56</v>
      </c>
      <c r="AU94" s="32" t="s">
        <v>56</v>
      </c>
      <c r="AV94" s="227">
        <v>2</v>
      </c>
      <c r="AW94" s="32"/>
      <c r="AX94" s="39"/>
    </row>
    <row r="95" spans="1:50" ht="27.75" customHeight="1">
      <c r="A95" s="129">
        <f t="shared" si="10"/>
        <v>91</v>
      </c>
      <c r="B95" s="38" t="s">
        <v>52</v>
      </c>
      <c r="C95" s="30" t="s">
        <v>83</v>
      </c>
      <c r="D95" s="40">
        <v>51</v>
      </c>
      <c r="E95" s="41" t="str">
        <f t="shared" si="13"/>
        <v>Озимина д.51</v>
      </c>
      <c r="F95" s="227" t="s">
        <v>378</v>
      </c>
      <c r="G95" s="335" t="str">
        <f t="shared" si="11"/>
        <v>плоская</v>
      </c>
      <c r="H95" s="227" t="s">
        <v>482</v>
      </c>
      <c r="I95" s="35">
        <v>927.5</v>
      </c>
      <c r="J95" s="160">
        <v>0</v>
      </c>
      <c r="K95" s="105">
        <v>0</v>
      </c>
      <c r="L95" s="105">
        <v>0</v>
      </c>
      <c r="M95" s="104">
        <f t="shared" si="12"/>
        <v>927.5</v>
      </c>
      <c r="N95" s="163">
        <v>2007</v>
      </c>
      <c r="O95" s="55" t="s">
        <v>56</v>
      </c>
      <c r="P95" s="55" t="s">
        <v>56</v>
      </c>
      <c r="Q95" s="55" t="s">
        <v>56</v>
      </c>
      <c r="R95" s="55" t="s">
        <v>56</v>
      </c>
      <c r="S95" s="55" t="s">
        <v>56</v>
      </c>
      <c r="T95" s="55" t="s">
        <v>56</v>
      </c>
      <c r="U95" s="55" t="s">
        <v>56</v>
      </c>
      <c r="V95" s="55" t="s">
        <v>56</v>
      </c>
      <c r="W95" s="218" t="s">
        <v>56</v>
      </c>
      <c r="X95" s="55" t="s">
        <v>56</v>
      </c>
      <c r="Y95" s="109" t="s">
        <v>397</v>
      </c>
      <c r="Z95" s="109" t="s">
        <v>383</v>
      </c>
      <c r="AA95" s="218"/>
      <c r="AB95" s="109" t="s">
        <v>479</v>
      </c>
      <c r="AC95" s="109">
        <v>0.22</v>
      </c>
      <c r="AD95" s="55" t="s">
        <v>411</v>
      </c>
      <c r="AE95" s="32"/>
      <c r="AF95" s="55" t="s">
        <v>56</v>
      </c>
      <c r="AG95" s="55" t="s">
        <v>56</v>
      </c>
      <c r="AH95" s="55" t="s">
        <v>56</v>
      </c>
      <c r="AI95" s="55" t="s">
        <v>56</v>
      </c>
      <c r="AJ95" s="32" t="s">
        <v>56</v>
      </c>
      <c r="AK95" s="55" t="s">
        <v>56</v>
      </c>
      <c r="AL95" s="55" t="s">
        <v>56</v>
      </c>
      <c r="AM95" s="32" t="s">
        <v>56</v>
      </c>
      <c r="AN95" s="32" t="s">
        <v>486</v>
      </c>
      <c r="AO95" s="517">
        <v>0</v>
      </c>
      <c r="AP95" s="599" t="s">
        <v>486</v>
      </c>
      <c r="AQ95" s="55" t="s">
        <v>408</v>
      </c>
      <c r="AR95" s="32" t="s">
        <v>362</v>
      </c>
      <c r="AS95" s="32" t="s">
        <v>364</v>
      </c>
      <c r="AT95" s="32" t="s">
        <v>56</v>
      </c>
      <c r="AU95" s="32" t="s">
        <v>56</v>
      </c>
      <c r="AV95" s="227">
        <v>2</v>
      </c>
      <c r="AW95" s="32"/>
      <c r="AX95" s="39"/>
    </row>
    <row r="96" spans="1:50" ht="27.75" customHeight="1">
      <c r="A96" s="129">
        <f t="shared" si="10"/>
        <v>92</v>
      </c>
      <c r="B96" s="38" t="s">
        <v>52</v>
      </c>
      <c r="C96" s="30" t="s">
        <v>83</v>
      </c>
      <c r="D96" s="40">
        <v>53</v>
      </c>
      <c r="E96" s="41" t="str">
        <f t="shared" si="13"/>
        <v>Озимина д.53</v>
      </c>
      <c r="F96" s="227" t="s">
        <v>378</v>
      </c>
      <c r="G96" s="335" t="str">
        <f t="shared" si="11"/>
        <v>плоская</v>
      </c>
      <c r="H96" s="227" t="s">
        <v>482</v>
      </c>
      <c r="I96" s="35">
        <v>915.3</v>
      </c>
      <c r="J96" s="160">
        <v>0</v>
      </c>
      <c r="K96" s="105">
        <v>0</v>
      </c>
      <c r="L96" s="105">
        <v>0</v>
      </c>
      <c r="M96" s="104">
        <f t="shared" si="12"/>
        <v>915.3</v>
      </c>
      <c r="N96" s="163">
        <v>2008</v>
      </c>
      <c r="O96" s="55" t="s">
        <v>56</v>
      </c>
      <c r="P96" s="55" t="s">
        <v>56</v>
      </c>
      <c r="Q96" s="55" t="s">
        <v>56</v>
      </c>
      <c r="R96" s="55" t="s">
        <v>56</v>
      </c>
      <c r="S96" s="55" t="s">
        <v>56</v>
      </c>
      <c r="T96" s="55" t="s">
        <v>56</v>
      </c>
      <c r="U96" s="55" t="s">
        <v>56</v>
      </c>
      <c r="V96" s="55" t="s">
        <v>56</v>
      </c>
      <c r="W96" s="218" t="s">
        <v>56</v>
      </c>
      <c r="X96" s="55" t="s">
        <v>56</v>
      </c>
      <c r="Y96" s="109" t="s">
        <v>397</v>
      </c>
      <c r="Z96" s="109" t="s">
        <v>383</v>
      </c>
      <c r="AA96" s="218"/>
      <c r="AB96" s="109" t="s">
        <v>479</v>
      </c>
      <c r="AC96" s="109">
        <v>0.22</v>
      </c>
      <c r="AD96" s="55" t="s">
        <v>411</v>
      </c>
      <c r="AE96" s="32"/>
      <c r="AF96" s="55" t="s">
        <v>56</v>
      </c>
      <c r="AG96" s="55" t="s">
        <v>56</v>
      </c>
      <c r="AH96" s="55" t="s">
        <v>56</v>
      </c>
      <c r="AI96" s="55" t="s">
        <v>56</v>
      </c>
      <c r="AJ96" s="32" t="s">
        <v>56</v>
      </c>
      <c r="AK96" s="55" t="s">
        <v>56</v>
      </c>
      <c r="AL96" s="55" t="s">
        <v>56</v>
      </c>
      <c r="AM96" s="32" t="s">
        <v>56</v>
      </c>
      <c r="AN96" s="32" t="s">
        <v>486</v>
      </c>
      <c r="AO96" s="517">
        <v>0</v>
      </c>
      <c r="AP96" s="599" t="s">
        <v>486</v>
      </c>
      <c r="AQ96" s="55" t="s">
        <v>408</v>
      </c>
      <c r="AR96" s="32" t="s">
        <v>362</v>
      </c>
      <c r="AS96" s="32" t="s">
        <v>364</v>
      </c>
      <c r="AT96" s="32" t="s">
        <v>56</v>
      </c>
      <c r="AU96" s="32" t="s">
        <v>56</v>
      </c>
      <c r="AV96" s="227">
        <v>1</v>
      </c>
      <c r="AW96" s="32"/>
      <c r="AX96" s="39"/>
    </row>
    <row r="97" spans="1:50" ht="27.75" customHeight="1">
      <c r="A97" s="129">
        <f t="shared" si="10"/>
        <v>93</v>
      </c>
      <c r="B97" s="38" t="s">
        <v>52</v>
      </c>
      <c r="C97" s="39" t="s">
        <v>83</v>
      </c>
      <c r="D97" s="40">
        <v>57</v>
      </c>
      <c r="E97" s="41" t="str">
        <f t="shared" si="13"/>
        <v>Озимина д.57</v>
      </c>
      <c r="F97" s="227" t="s">
        <v>378</v>
      </c>
      <c r="G97" s="335" t="str">
        <f t="shared" si="11"/>
        <v>плоская</v>
      </c>
      <c r="H97" s="227" t="s">
        <v>482</v>
      </c>
      <c r="I97" s="35">
        <v>1143.7</v>
      </c>
      <c r="J97" s="160">
        <v>0</v>
      </c>
      <c r="K97" s="105">
        <v>0</v>
      </c>
      <c r="L97" s="104">
        <v>0</v>
      </c>
      <c r="M97" s="104">
        <f t="shared" si="12"/>
        <v>1143.7</v>
      </c>
      <c r="N97" s="163">
        <v>2008</v>
      </c>
      <c r="O97" s="55" t="s">
        <v>56</v>
      </c>
      <c r="P97" s="55" t="s">
        <v>56</v>
      </c>
      <c r="Q97" s="55" t="s">
        <v>56</v>
      </c>
      <c r="R97" s="55" t="s">
        <v>56</v>
      </c>
      <c r="S97" s="55" t="s">
        <v>56</v>
      </c>
      <c r="T97" s="55" t="s">
        <v>56</v>
      </c>
      <c r="U97" s="55" t="s">
        <v>56</v>
      </c>
      <c r="V97" s="55" t="s">
        <v>56</v>
      </c>
      <c r="W97" s="218" t="s">
        <v>56</v>
      </c>
      <c r="X97" s="55" t="s">
        <v>56</v>
      </c>
      <c r="Y97" s="109" t="s">
        <v>397</v>
      </c>
      <c r="Z97" s="109" t="s">
        <v>383</v>
      </c>
      <c r="AA97" s="218"/>
      <c r="AB97" s="109" t="s">
        <v>479</v>
      </c>
      <c r="AC97" s="109">
        <v>0.22</v>
      </c>
      <c r="AD97" s="55" t="s">
        <v>411</v>
      </c>
      <c r="AE97" s="32"/>
      <c r="AF97" s="55" t="s">
        <v>56</v>
      </c>
      <c r="AG97" s="55" t="s">
        <v>56</v>
      </c>
      <c r="AH97" s="55" t="s">
        <v>56</v>
      </c>
      <c r="AI97" s="55" t="s">
        <v>56</v>
      </c>
      <c r="AJ97" s="32" t="s">
        <v>56</v>
      </c>
      <c r="AK97" s="55" t="s">
        <v>56</v>
      </c>
      <c r="AL97" s="55" t="s">
        <v>483</v>
      </c>
      <c r="AM97" s="32" t="s">
        <v>368</v>
      </c>
      <c r="AN97" s="32" t="s">
        <v>485</v>
      </c>
      <c r="AO97" s="516">
        <v>1143.7</v>
      </c>
      <c r="AP97" s="599" t="s">
        <v>486</v>
      </c>
      <c r="AQ97" s="55" t="s">
        <v>408</v>
      </c>
      <c r="AR97" s="32" t="s">
        <v>362</v>
      </c>
      <c r="AS97" s="32" t="s">
        <v>364</v>
      </c>
      <c r="AT97" s="55" t="s">
        <v>406</v>
      </c>
      <c r="AU97" s="227">
        <v>2</v>
      </c>
      <c r="AV97" s="227">
        <v>2</v>
      </c>
      <c r="AW97" s="32"/>
      <c r="AX97" s="39"/>
    </row>
    <row r="98" spans="1:50" ht="27.75" customHeight="1">
      <c r="A98" s="129">
        <f t="shared" si="10"/>
        <v>94</v>
      </c>
      <c r="B98" s="38" t="s">
        <v>52</v>
      </c>
      <c r="C98" s="39" t="s">
        <v>83</v>
      </c>
      <c r="D98" s="40">
        <v>59</v>
      </c>
      <c r="E98" s="41" t="str">
        <f t="shared" si="13"/>
        <v>Озимина д.59</v>
      </c>
      <c r="F98" s="227" t="s">
        <v>378</v>
      </c>
      <c r="G98" s="335" t="str">
        <f t="shared" si="11"/>
        <v>плоская</v>
      </c>
      <c r="H98" s="227" t="s">
        <v>482</v>
      </c>
      <c r="I98" s="35">
        <v>790</v>
      </c>
      <c r="J98" s="160">
        <v>0</v>
      </c>
      <c r="K98" s="105">
        <v>0</v>
      </c>
      <c r="L98" s="105">
        <v>0</v>
      </c>
      <c r="M98" s="104">
        <f t="shared" si="12"/>
        <v>790</v>
      </c>
      <c r="N98" s="163">
        <v>2009</v>
      </c>
      <c r="O98" s="55" t="s">
        <v>56</v>
      </c>
      <c r="P98" s="55" t="s">
        <v>56</v>
      </c>
      <c r="Q98" s="55" t="s">
        <v>56</v>
      </c>
      <c r="R98" s="55" t="s">
        <v>56</v>
      </c>
      <c r="S98" s="55" t="s">
        <v>56</v>
      </c>
      <c r="T98" s="55" t="s">
        <v>56</v>
      </c>
      <c r="U98" s="55" t="s">
        <v>56</v>
      </c>
      <c r="V98" s="55" t="s">
        <v>56</v>
      </c>
      <c r="W98" s="218" t="s">
        <v>56</v>
      </c>
      <c r="X98" s="55" t="s">
        <v>56</v>
      </c>
      <c r="Y98" s="109" t="s">
        <v>397</v>
      </c>
      <c r="Z98" s="109" t="s">
        <v>383</v>
      </c>
      <c r="AA98" s="218"/>
      <c r="AB98" s="109" t="s">
        <v>479</v>
      </c>
      <c r="AC98" s="109">
        <v>0.22</v>
      </c>
      <c r="AD98" s="55" t="s">
        <v>411</v>
      </c>
      <c r="AE98" s="32"/>
      <c r="AF98" s="55" t="s">
        <v>56</v>
      </c>
      <c r="AG98" s="55" t="s">
        <v>56</v>
      </c>
      <c r="AH98" s="55" t="s">
        <v>56</v>
      </c>
      <c r="AI98" s="55" t="s">
        <v>56</v>
      </c>
      <c r="AJ98" s="32" t="s">
        <v>56</v>
      </c>
      <c r="AK98" s="55" t="s">
        <v>56</v>
      </c>
      <c r="AL98" s="55" t="s">
        <v>483</v>
      </c>
      <c r="AM98" s="32" t="s">
        <v>368</v>
      </c>
      <c r="AN98" s="32" t="s">
        <v>485</v>
      </c>
      <c r="AO98" s="516">
        <v>790</v>
      </c>
      <c r="AP98" s="599" t="s">
        <v>486</v>
      </c>
      <c r="AQ98" s="55" t="s">
        <v>408</v>
      </c>
      <c r="AR98" s="32" t="s">
        <v>362</v>
      </c>
      <c r="AS98" s="32" t="s">
        <v>364</v>
      </c>
      <c r="AT98" s="55" t="s">
        <v>406</v>
      </c>
      <c r="AU98" s="227">
        <v>3</v>
      </c>
      <c r="AV98" s="227">
        <v>3</v>
      </c>
      <c r="AW98" s="32"/>
      <c r="AX98" s="39"/>
    </row>
    <row r="99" spans="1:50" ht="27.75" customHeight="1">
      <c r="A99" s="129">
        <f t="shared" si="10"/>
        <v>95</v>
      </c>
      <c r="B99" s="38" t="s">
        <v>52</v>
      </c>
      <c r="C99" s="39" t="s">
        <v>83</v>
      </c>
      <c r="D99" s="40" t="s">
        <v>90</v>
      </c>
      <c r="E99" s="41" t="str">
        <f t="shared" si="13"/>
        <v>Озимина д.59а</v>
      </c>
      <c r="F99" s="227" t="s">
        <v>378</v>
      </c>
      <c r="G99" s="335" t="str">
        <f t="shared" si="11"/>
        <v>плоская</v>
      </c>
      <c r="H99" s="227" t="s">
        <v>482</v>
      </c>
      <c r="I99" s="35">
        <v>778.2</v>
      </c>
      <c r="J99" s="160">
        <v>0</v>
      </c>
      <c r="K99" s="105">
        <v>0</v>
      </c>
      <c r="L99" s="105">
        <v>0</v>
      </c>
      <c r="M99" s="104">
        <f t="shared" si="12"/>
        <v>778.2</v>
      </c>
      <c r="N99" s="627">
        <v>2008</v>
      </c>
      <c r="O99" s="55" t="s">
        <v>56</v>
      </c>
      <c r="P99" s="55" t="s">
        <v>56</v>
      </c>
      <c r="Q99" s="55" t="s">
        <v>56</v>
      </c>
      <c r="R99" s="55" t="s">
        <v>56</v>
      </c>
      <c r="S99" s="55" t="s">
        <v>56</v>
      </c>
      <c r="T99" s="55" t="s">
        <v>56</v>
      </c>
      <c r="U99" s="55" t="s">
        <v>56</v>
      </c>
      <c r="V99" s="55" t="s">
        <v>56</v>
      </c>
      <c r="W99" s="218" t="s">
        <v>56</v>
      </c>
      <c r="X99" s="55" t="s">
        <v>56</v>
      </c>
      <c r="Y99" s="109" t="s">
        <v>397</v>
      </c>
      <c r="Z99" s="109" t="s">
        <v>383</v>
      </c>
      <c r="AA99" s="218"/>
      <c r="AB99" s="109" t="s">
        <v>507</v>
      </c>
      <c r="AC99" s="109">
        <v>0.22</v>
      </c>
      <c r="AD99" s="55" t="s">
        <v>411</v>
      </c>
      <c r="AE99" s="32"/>
      <c r="AF99" s="55" t="s">
        <v>56</v>
      </c>
      <c r="AG99" s="55" t="s">
        <v>56</v>
      </c>
      <c r="AH99" s="55" t="s">
        <v>56</v>
      </c>
      <c r="AI99" s="55" t="s">
        <v>56</v>
      </c>
      <c r="AJ99" s="32" t="s">
        <v>56</v>
      </c>
      <c r="AK99" s="55" t="s">
        <v>56</v>
      </c>
      <c r="AL99" s="55" t="s">
        <v>483</v>
      </c>
      <c r="AM99" s="32" t="s">
        <v>368</v>
      </c>
      <c r="AN99" s="32" t="s">
        <v>485</v>
      </c>
      <c r="AO99" s="516">
        <v>778.2</v>
      </c>
      <c r="AP99" s="599" t="s">
        <v>486</v>
      </c>
      <c r="AQ99" s="55" t="s">
        <v>408</v>
      </c>
      <c r="AR99" s="32" t="s">
        <v>362</v>
      </c>
      <c r="AS99" s="32" t="s">
        <v>364</v>
      </c>
      <c r="AT99" s="55" t="s">
        <v>406</v>
      </c>
      <c r="AU99" s="227">
        <v>2</v>
      </c>
      <c r="AV99" s="227">
        <v>2</v>
      </c>
      <c r="AW99" s="32"/>
      <c r="AX99" s="39"/>
    </row>
    <row r="100" spans="1:50" ht="27.75" customHeight="1">
      <c r="A100" s="129">
        <f t="shared" si="10"/>
        <v>96</v>
      </c>
      <c r="B100" s="38" t="s">
        <v>52</v>
      </c>
      <c r="C100" s="39" t="s">
        <v>83</v>
      </c>
      <c r="D100" s="40">
        <v>7</v>
      </c>
      <c r="E100" s="41" t="str">
        <f t="shared" si="13"/>
        <v>Озимина д.7</v>
      </c>
      <c r="F100" s="227" t="s">
        <v>377</v>
      </c>
      <c r="G100" s="335" t="s">
        <v>508</v>
      </c>
      <c r="H100" s="227" t="s">
        <v>481</v>
      </c>
      <c r="I100" s="100">
        <v>1244.7</v>
      </c>
      <c r="J100" s="135">
        <f>I100</f>
        <v>1244.7</v>
      </c>
      <c r="K100" s="107">
        <v>0</v>
      </c>
      <c r="L100" s="107">
        <v>0</v>
      </c>
      <c r="M100" s="105">
        <v>0</v>
      </c>
      <c r="N100" s="217">
        <v>2008</v>
      </c>
      <c r="O100" s="153" t="s">
        <v>397</v>
      </c>
      <c r="P100" s="218"/>
      <c r="Q100" s="218">
        <v>8</v>
      </c>
      <c r="R100" s="218"/>
      <c r="S100" s="218"/>
      <c r="T100" s="218" t="s">
        <v>56</v>
      </c>
      <c r="U100" s="153" t="s">
        <v>397</v>
      </c>
      <c r="V100" s="153" t="s">
        <v>475</v>
      </c>
      <c r="W100" s="218" t="s">
        <v>56</v>
      </c>
      <c r="X100" s="218" t="s">
        <v>397</v>
      </c>
      <c r="Y100" s="153" t="s">
        <v>56</v>
      </c>
      <c r="Z100" s="153" t="s">
        <v>56</v>
      </c>
      <c r="AA100" s="218"/>
      <c r="AB100" s="153" t="s">
        <v>476</v>
      </c>
      <c r="AC100" s="153" t="s">
        <v>56</v>
      </c>
      <c r="AD100" s="32" t="s">
        <v>478</v>
      </c>
      <c r="AE100" s="49"/>
      <c r="AF100" s="32"/>
      <c r="AG100" s="32"/>
      <c r="AH100" s="32">
        <v>98</v>
      </c>
      <c r="AI100" s="32" t="s">
        <v>396</v>
      </c>
      <c r="AJ100" s="32">
        <f>AH100/2</f>
        <v>49</v>
      </c>
      <c r="AK100" s="32" t="s">
        <v>396</v>
      </c>
      <c r="AL100" s="55" t="s">
        <v>483</v>
      </c>
      <c r="AM100" s="32" t="s">
        <v>368</v>
      </c>
      <c r="AN100" s="32" t="s">
        <v>485</v>
      </c>
      <c r="AO100" s="516">
        <v>1244.7</v>
      </c>
      <c r="AP100" s="599" t="s">
        <v>486</v>
      </c>
      <c r="AQ100" s="55" t="s">
        <v>408</v>
      </c>
      <c r="AR100" s="32" t="s">
        <v>362</v>
      </c>
      <c r="AS100" s="32" t="s">
        <v>364</v>
      </c>
      <c r="AT100" s="55" t="s">
        <v>406</v>
      </c>
      <c r="AU100" s="227">
        <v>2</v>
      </c>
      <c r="AV100" s="227">
        <v>2</v>
      </c>
      <c r="AW100" s="49"/>
      <c r="AX100" s="280"/>
    </row>
    <row r="101" spans="1:50" ht="27.75" customHeight="1">
      <c r="A101" s="129">
        <f t="shared" si="10"/>
        <v>97</v>
      </c>
      <c r="B101" s="38" t="s">
        <v>52</v>
      </c>
      <c r="C101" s="39" t="s">
        <v>91</v>
      </c>
      <c r="D101" s="40">
        <v>1</v>
      </c>
      <c r="E101" s="41" t="str">
        <f t="shared" si="13"/>
        <v>Петра Еремеева д.1</v>
      </c>
      <c r="F101" s="227" t="s">
        <v>377</v>
      </c>
      <c r="G101" s="335" t="s">
        <v>508</v>
      </c>
      <c r="H101" s="227" t="s">
        <v>481</v>
      </c>
      <c r="I101" s="100">
        <v>3723</v>
      </c>
      <c r="J101" s="160">
        <v>0</v>
      </c>
      <c r="K101" s="34">
        <f>I101</f>
        <v>3723</v>
      </c>
      <c r="L101" s="107">
        <v>0</v>
      </c>
      <c r="M101" s="107">
        <v>0</v>
      </c>
      <c r="N101" s="102" t="s">
        <v>56</v>
      </c>
      <c r="O101" s="153" t="s">
        <v>397</v>
      </c>
      <c r="P101" s="48"/>
      <c r="Q101" s="218">
        <v>250</v>
      </c>
      <c r="R101" s="48"/>
      <c r="S101" s="48"/>
      <c r="T101" s="218" t="s">
        <v>56</v>
      </c>
      <c r="U101" s="153" t="s">
        <v>397</v>
      </c>
      <c r="V101" s="153" t="s">
        <v>475</v>
      </c>
      <c r="W101" s="218" t="s">
        <v>474</v>
      </c>
      <c r="X101" s="218" t="s">
        <v>397</v>
      </c>
      <c r="Y101" s="153" t="s">
        <v>56</v>
      </c>
      <c r="Z101" s="153" t="s">
        <v>56</v>
      </c>
      <c r="AA101" s="48"/>
      <c r="AB101" s="48" t="s">
        <v>477</v>
      </c>
      <c r="AC101" s="153" t="s">
        <v>56</v>
      </c>
      <c r="AD101" s="32" t="s">
        <v>478</v>
      </c>
      <c r="AE101" s="49"/>
      <c r="AF101" s="49"/>
      <c r="AG101" s="49"/>
      <c r="AH101" s="49">
        <v>250</v>
      </c>
      <c r="AI101" s="32" t="s">
        <v>396</v>
      </c>
      <c r="AJ101" s="32">
        <f>AH101/2</f>
        <v>125</v>
      </c>
      <c r="AK101" s="32" t="s">
        <v>396</v>
      </c>
      <c r="AL101" s="55" t="s">
        <v>483</v>
      </c>
      <c r="AM101" s="32" t="s">
        <v>368</v>
      </c>
      <c r="AN101" s="32" t="s">
        <v>485</v>
      </c>
      <c r="AO101" s="516">
        <v>2482</v>
      </c>
      <c r="AP101" s="599" t="s">
        <v>326</v>
      </c>
      <c r="AQ101" s="55" t="s">
        <v>408</v>
      </c>
      <c r="AR101" s="32" t="s">
        <v>362</v>
      </c>
      <c r="AS101" s="32" t="s">
        <v>364</v>
      </c>
      <c r="AT101" s="55" t="s">
        <v>406</v>
      </c>
      <c r="AU101" s="227">
        <v>4</v>
      </c>
      <c r="AV101" s="227"/>
      <c r="AW101" s="49"/>
      <c r="AX101" s="280"/>
    </row>
    <row r="102" spans="1:50" s="56" customFormat="1" ht="27.75" customHeight="1">
      <c r="A102" s="129">
        <f t="shared" si="10"/>
        <v>98</v>
      </c>
      <c r="B102" s="38" t="s">
        <v>52</v>
      </c>
      <c r="C102" s="54" t="s">
        <v>92</v>
      </c>
      <c r="D102" s="55" t="s">
        <v>93</v>
      </c>
      <c r="E102" s="47" t="str">
        <f t="shared" si="13"/>
        <v>Советская д.21а</v>
      </c>
      <c r="F102" s="227" t="s">
        <v>377</v>
      </c>
      <c r="G102" s="335" t="s">
        <v>508</v>
      </c>
      <c r="H102" s="227" t="s">
        <v>480</v>
      </c>
      <c r="I102" s="100">
        <v>643.1</v>
      </c>
      <c r="J102" s="222">
        <v>0</v>
      </c>
      <c r="K102" s="34">
        <f>I102</f>
        <v>643.1</v>
      </c>
      <c r="L102" s="107">
        <v>0</v>
      </c>
      <c r="M102" s="107">
        <v>0</v>
      </c>
      <c r="N102" s="192" t="s">
        <v>56</v>
      </c>
      <c r="O102" s="55" t="s">
        <v>56</v>
      </c>
      <c r="P102" s="218"/>
      <c r="Q102" s="218" t="s">
        <v>56</v>
      </c>
      <c r="R102" s="218"/>
      <c r="S102" s="218"/>
      <c r="T102" s="218" t="s">
        <v>56</v>
      </c>
      <c r="U102" s="153" t="s">
        <v>397</v>
      </c>
      <c r="V102" s="153" t="s">
        <v>475</v>
      </c>
      <c r="W102" s="218" t="s">
        <v>56</v>
      </c>
      <c r="X102" s="55" t="s">
        <v>56</v>
      </c>
      <c r="Y102" s="153" t="s">
        <v>56</v>
      </c>
      <c r="Z102" s="153" t="s">
        <v>56</v>
      </c>
      <c r="AA102" s="218"/>
      <c r="AB102" s="48" t="s">
        <v>477</v>
      </c>
      <c r="AC102" s="153" t="s">
        <v>56</v>
      </c>
      <c r="AD102" s="32" t="s">
        <v>478</v>
      </c>
      <c r="AE102" s="130"/>
      <c r="AF102" s="130"/>
      <c r="AG102" s="130"/>
      <c r="AH102" s="130">
        <v>68</v>
      </c>
      <c r="AI102" s="32" t="s">
        <v>396</v>
      </c>
      <c r="AJ102" s="32">
        <f>AH102/2</f>
        <v>34</v>
      </c>
      <c r="AK102" s="32" t="s">
        <v>396</v>
      </c>
      <c r="AL102" s="55" t="s">
        <v>483</v>
      </c>
      <c r="AM102" s="32" t="s">
        <v>368</v>
      </c>
      <c r="AN102" s="32" t="s">
        <v>485</v>
      </c>
      <c r="AO102" s="516">
        <v>494.7</v>
      </c>
      <c r="AP102" s="599" t="s">
        <v>486</v>
      </c>
      <c r="AQ102" s="55" t="s">
        <v>408</v>
      </c>
      <c r="AR102" s="32" t="s">
        <v>362</v>
      </c>
      <c r="AS102" s="32" t="s">
        <v>364</v>
      </c>
      <c r="AT102" s="55" t="s">
        <v>406</v>
      </c>
      <c r="AU102" s="227">
        <v>1</v>
      </c>
      <c r="AV102" s="227">
        <v>1</v>
      </c>
      <c r="AW102" s="130"/>
      <c r="AX102" s="281"/>
    </row>
    <row r="103" spans="1:50" s="56" customFormat="1" ht="27.75" customHeight="1">
      <c r="A103" s="129">
        <f t="shared" si="10"/>
        <v>99</v>
      </c>
      <c r="B103" s="38" t="s">
        <v>52</v>
      </c>
      <c r="C103" s="39" t="s">
        <v>92</v>
      </c>
      <c r="D103" s="40">
        <v>22</v>
      </c>
      <c r="E103" s="41" t="str">
        <f t="shared" si="13"/>
        <v>Советская д.22</v>
      </c>
      <c r="F103" s="227" t="s">
        <v>377</v>
      </c>
      <c r="G103" s="335" t="s">
        <v>508</v>
      </c>
      <c r="H103" s="227" t="s">
        <v>480</v>
      </c>
      <c r="I103" s="100">
        <v>586.6</v>
      </c>
      <c r="J103" s="222">
        <v>0</v>
      </c>
      <c r="K103" s="48">
        <f>I103</f>
        <v>586.6</v>
      </c>
      <c r="L103" s="107">
        <v>0</v>
      </c>
      <c r="M103" s="105">
        <v>0</v>
      </c>
      <c r="N103" s="102" t="s">
        <v>56</v>
      </c>
      <c r="O103" s="55" t="s">
        <v>56</v>
      </c>
      <c r="P103" s="48"/>
      <c r="Q103" s="218" t="s">
        <v>56</v>
      </c>
      <c r="R103" s="48"/>
      <c r="S103" s="48"/>
      <c r="T103" s="218" t="s">
        <v>56</v>
      </c>
      <c r="U103" s="153" t="s">
        <v>397</v>
      </c>
      <c r="V103" s="153" t="s">
        <v>475</v>
      </c>
      <c r="W103" s="218" t="s">
        <v>56</v>
      </c>
      <c r="X103" s="55" t="s">
        <v>56</v>
      </c>
      <c r="Y103" s="153" t="s">
        <v>56</v>
      </c>
      <c r="Z103" s="153" t="s">
        <v>56</v>
      </c>
      <c r="AA103" s="48"/>
      <c r="AB103" s="48" t="s">
        <v>477</v>
      </c>
      <c r="AC103" s="153" t="s">
        <v>56</v>
      </c>
      <c r="AD103" s="32" t="s">
        <v>478</v>
      </c>
      <c r="AE103" s="49"/>
      <c r="AF103" s="32"/>
      <c r="AG103" s="32"/>
      <c r="AH103" s="32">
        <v>58</v>
      </c>
      <c r="AI103" s="32" t="s">
        <v>396</v>
      </c>
      <c r="AJ103" s="32">
        <f>AH103/2</f>
        <v>29</v>
      </c>
      <c r="AK103" s="32" t="s">
        <v>396</v>
      </c>
      <c r="AL103" s="55" t="s">
        <v>483</v>
      </c>
      <c r="AM103" s="32" t="s">
        <v>368</v>
      </c>
      <c r="AN103" s="32" t="s">
        <v>485</v>
      </c>
      <c r="AO103" s="516">
        <v>307.4</v>
      </c>
      <c r="AP103" s="599" t="s">
        <v>486</v>
      </c>
      <c r="AQ103" s="55" t="s">
        <v>408</v>
      </c>
      <c r="AR103" s="32" t="s">
        <v>362</v>
      </c>
      <c r="AS103" s="32" t="s">
        <v>364</v>
      </c>
      <c r="AT103" s="55" t="s">
        <v>406</v>
      </c>
      <c r="AU103" s="227">
        <v>1</v>
      </c>
      <c r="AV103" s="227">
        <v>1</v>
      </c>
      <c r="AW103" s="49"/>
      <c r="AX103" s="280"/>
    </row>
    <row r="104" spans="1:50" s="56" customFormat="1" ht="27.75" customHeight="1">
      <c r="A104" s="129">
        <f t="shared" si="10"/>
        <v>100</v>
      </c>
      <c r="B104" s="38" t="s">
        <v>52</v>
      </c>
      <c r="C104" s="54" t="s">
        <v>92</v>
      </c>
      <c r="D104" s="40">
        <v>24</v>
      </c>
      <c r="E104" s="47" t="str">
        <f t="shared" si="13"/>
        <v>Советская д.24</v>
      </c>
      <c r="F104" s="227" t="s">
        <v>378</v>
      </c>
      <c r="G104" s="335" t="str">
        <f>F104</f>
        <v>плоская</v>
      </c>
      <c r="H104" s="227" t="s">
        <v>482</v>
      </c>
      <c r="I104" s="100">
        <v>756</v>
      </c>
      <c r="J104" s="222">
        <v>0</v>
      </c>
      <c r="K104" s="105">
        <v>0</v>
      </c>
      <c r="L104" s="107">
        <v>0</v>
      </c>
      <c r="M104" s="109">
        <f>I104</f>
        <v>756</v>
      </c>
      <c r="N104" s="627">
        <v>2008</v>
      </c>
      <c r="O104" s="55" t="s">
        <v>56</v>
      </c>
      <c r="P104" s="55" t="s">
        <v>56</v>
      </c>
      <c r="Q104" s="55" t="s">
        <v>56</v>
      </c>
      <c r="R104" s="55" t="s">
        <v>56</v>
      </c>
      <c r="S104" s="55" t="s">
        <v>56</v>
      </c>
      <c r="T104" s="55" t="s">
        <v>56</v>
      </c>
      <c r="U104" s="55" t="s">
        <v>56</v>
      </c>
      <c r="V104" s="55" t="s">
        <v>56</v>
      </c>
      <c r="W104" s="218" t="s">
        <v>56</v>
      </c>
      <c r="X104" s="55" t="s">
        <v>56</v>
      </c>
      <c r="Y104" s="109" t="s">
        <v>397</v>
      </c>
      <c r="Z104" s="109" t="s">
        <v>383</v>
      </c>
      <c r="AA104" s="218"/>
      <c r="AB104" s="109" t="s">
        <v>479</v>
      </c>
      <c r="AC104" s="109">
        <v>0.22</v>
      </c>
      <c r="AD104" s="55" t="s">
        <v>411</v>
      </c>
      <c r="AE104" s="130"/>
      <c r="AF104" s="130" t="s">
        <v>56</v>
      </c>
      <c r="AG104" s="130" t="s">
        <v>56</v>
      </c>
      <c r="AH104" s="130" t="s">
        <v>56</v>
      </c>
      <c r="AI104" s="55" t="s">
        <v>56</v>
      </c>
      <c r="AJ104" s="32" t="s">
        <v>56</v>
      </c>
      <c r="AK104" s="55" t="s">
        <v>56</v>
      </c>
      <c r="AL104" s="55" t="s">
        <v>483</v>
      </c>
      <c r="AM104" s="32" t="s">
        <v>368</v>
      </c>
      <c r="AN104" s="32" t="s">
        <v>485</v>
      </c>
      <c r="AO104" s="516">
        <v>581.5</v>
      </c>
      <c r="AP104" s="599" t="s">
        <v>486</v>
      </c>
      <c r="AQ104" s="55" t="s">
        <v>408</v>
      </c>
      <c r="AR104" s="32" t="s">
        <v>362</v>
      </c>
      <c r="AS104" s="32" t="s">
        <v>364</v>
      </c>
      <c r="AT104" s="55" t="s">
        <v>406</v>
      </c>
      <c r="AU104" s="227"/>
      <c r="AV104" s="227"/>
      <c r="AW104" s="130"/>
      <c r="AX104" s="281"/>
    </row>
    <row r="105" spans="1:50" s="56" customFormat="1" ht="27.75" customHeight="1">
      <c r="A105" s="129">
        <f t="shared" si="10"/>
        <v>101</v>
      </c>
      <c r="B105" s="38" t="s">
        <v>52</v>
      </c>
      <c r="C105" s="54" t="s">
        <v>94</v>
      </c>
      <c r="D105" s="40">
        <v>1</v>
      </c>
      <c r="E105" s="47" t="str">
        <f t="shared" si="13"/>
        <v>Толстого д.1</v>
      </c>
      <c r="F105" s="227" t="s">
        <v>377</v>
      </c>
      <c r="G105" s="335" t="s">
        <v>508</v>
      </c>
      <c r="H105" s="227" t="s">
        <v>480</v>
      </c>
      <c r="I105" s="100">
        <v>668.4</v>
      </c>
      <c r="J105" s="140">
        <f>I105</f>
        <v>668.4</v>
      </c>
      <c r="K105" s="107">
        <v>0</v>
      </c>
      <c r="L105" s="107">
        <v>0</v>
      </c>
      <c r="M105" s="107">
        <v>0</v>
      </c>
      <c r="N105" s="217">
        <v>2009</v>
      </c>
      <c r="O105" s="55" t="s">
        <v>56</v>
      </c>
      <c r="P105" s="218"/>
      <c r="Q105" s="218" t="s">
        <v>56</v>
      </c>
      <c r="R105" s="218"/>
      <c r="S105" s="218"/>
      <c r="T105" s="218" t="s">
        <v>56</v>
      </c>
      <c r="U105" s="153" t="s">
        <v>397</v>
      </c>
      <c r="V105" s="153" t="s">
        <v>475</v>
      </c>
      <c r="W105" s="218" t="s">
        <v>56</v>
      </c>
      <c r="X105" s="55" t="s">
        <v>56</v>
      </c>
      <c r="Y105" s="153" t="s">
        <v>56</v>
      </c>
      <c r="Z105" s="153" t="s">
        <v>56</v>
      </c>
      <c r="AA105" s="218"/>
      <c r="AB105" s="153" t="s">
        <v>476</v>
      </c>
      <c r="AC105" s="153" t="s">
        <v>56</v>
      </c>
      <c r="AD105" s="32" t="s">
        <v>478</v>
      </c>
      <c r="AE105" s="130"/>
      <c r="AF105" s="130"/>
      <c r="AG105" s="130"/>
      <c r="AH105" s="130">
        <v>120</v>
      </c>
      <c r="AI105" s="32" t="s">
        <v>396</v>
      </c>
      <c r="AJ105" s="32">
        <f>AH105/2</f>
        <v>60</v>
      </c>
      <c r="AK105" s="32" t="s">
        <v>396</v>
      </c>
      <c r="AL105" s="55" t="s">
        <v>483</v>
      </c>
      <c r="AM105" s="32" t="s">
        <v>368</v>
      </c>
      <c r="AN105" s="32" t="s">
        <v>485</v>
      </c>
      <c r="AO105" s="516">
        <v>693.5</v>
      </c>
      <c r="AP105" s="599" t="s">
        <v>486</v>
      </c>
      <c r="AQ105" s="55" t="s">
        <v>408</v>
      </c>
      <c r="AR105" s="32" t="s">
        <v>362</v>
      </c>
      <c r="AS105" s="32" t="s">
        <v>364</v>
      </c>
      <c r="AT105" s="55" t="s">
        <v>406</v>
      </c>
      <c r="AU105" s="227">
        <v>2</v>
      </c>
      <c r="AV105" s="227">
        <v>3</v>
      </c>
      <c r="AW105" s="130"/>
      <c r="AX105" s="281"/>
    </row>
    <row r="106" spans="1:50" s="56" customFormat="1" ht="27.75" customHeight="1">
      <c r="A106" s="129">
        <f t="shared" si="10"/>
        <v>102</v>
      </c>
      <c r="B106" s="113" t="s">
        <v>52</v>
      </c>
      <c r="C106" s="114" t="s">
        <v>94</v>
      </c>
      <c r="D106" s="115">
        <v>17</v>
      </c>
      <c r="E106" s="116" t="str">
        <f t="shared" si="13"/>
        <v>Толстого д.17</v>
      </c>
      <c r="F106" s="230" t="s">
        <v>377</v>
      </c>
      <c r="G106" s="335" t="s">
        <v>508</v>
      </c>
      <c r="H106" s="230" t="s">
        <v>480</v>
      </c>
      <c r="I106" s="100">
        <v>635.1</v>
      </c>
      <c r="J106" s="140">
        <f>I106</f>
        <v>635.1</v>
      </c>
      <c r="K106" s="48">
        <v>0</v>
      </c>
      <c r="L106" s="48">
        <v>0</v>
      </c>
      <c r="M106" s="48">
        <v>0</v>
      </c>
      <c r="N106" s="192" t="s">
        <v>56</v>
      </c>
      <c r="O106" s="115" t="s">
        <v>56</v>
      </c>
      <c r="P106" s="48"/>
      <c r="Q106" s="218" t="s">
        <v>56</v>
      </c>
      <c r="R106" s="48"/>
      <c r="S106" s="48"/>
      <c r="T106" s="218" t="s">
        <v>56</v>
      </c>
      <c r="U106" s="218" t="s">
        <v>397</v>
      </c>
      <c r="V106" s="218" t="s">
        <v>475</v>
      </c>
      <c r="W106" s="218" t="s">
        <v>56</v>
      </c>
      <c r="X106" s="115" t="s">
        <v>56</v>
      </c>
      <c r="Y106" s="218" t="s">
        <v>56</v>
      </c>
      <c r="Z106" s="218" t="s">
        <v>56</v>
      </c>
      <c r="AA106" s="48"/>
      <c r="AB106" s="218" t="s">
        <v>476</v>
      </c>
      <c r="AC106" s="218" t="s">
        <v>56</v>
      </c>
      <c r="AD106" s="127" t="s">
        <v>478</v>
      </c>
      <c r="AE106" s="113"/>
      <c r="AF106" s="113"/>
      <c r="AG106" s="113"/>
      <c r="AH106" s="113">
        <v>96</v>
      </c>
      <c r="AI106" s="127" t="s">
        <v>396</v>
      </c>
      <c r="AJ106" s="127">
        <f>AH106/2</f>
        <v>48</v>
      </c>
      <c r="AK106" s="127" t="s">
        <v>396</v>
      </c>
      <c r="AL106" s="115" t="s">
        <v>483</v>
      </c>
      <c r="AM106" s="127" t="s">
        <v>368</v>
      </c>
      <c r="AN106" s="127" t="s">
        <v>485</v>
      </c>
      <c r="AO106" s="516">
        <v>611.8</v>
      </c>
      <c r="AP106" s="599" t="s">
        <v>486</v>
      </c>
      <c r="AQ106" s="115" t="s">
        <v>408</v>
      </c>
      <c r="AR106" s="127" t="s">
        <v>362</v>
      </c>
      <c r="AS106" s="127" t="s">
        <v>364</v>
      </c>
      <c r="AT106" s="115" t="s">
        <v>406</v>
      </c>
      <c r="AU106" s="230">
        <v>2</v>
      </c>
      <c r="AV106" s="230"/>
      <c r="AW106" s="113"/>
      <c r="AX106" s="628"/>
    </row>
    <row r="107" spans="1:50" s="56" customFormat="1" ht="27.75" customHeight="1">
      <c r="A107" s="129">
        <f t="shared" si="10"/>
        <v>103</v>
      </c>
      <c r="B107" s="60" t="s">
        <v>52</v>
      </c>
      <c r="C107" s="61" t="s">
        <v>94</v>
      </c>
      <c r="D107" s="62">
        <v>3</v>
      </c>
      <c r="E107" s="63" t="str">
        <f t="shared" si="13"/>
        <v>Толстого д.3</v>
      </c>
      <c r="F107" s="227" t="s">
        <v>377</v>
      </c>
      <c r="G107" s="335" t="s">
        <v>508</v>
      </c>
      <c r="H107" s="227" t="s">
        <v>480</v>
      </c>
      <c r="I107" s="111">
        <v>668.4</v>
      </c>
      <c r="J107" s="140">
        <f>I107</f>
        <v>668.4</v>
      </c>
      <c r="K107" s="112">
        <v>0</v>
      </c>
      <c r="L107" s="112">
        <v>0</v>
      </c>
      <c r="M107" s="112">
        <v>0</v>
      </c>
      <c r="N107" s="617">
        <v>2007</v>
      </c>
      <c r="O107" s="55" t="s">
        <v>56</v>
      </c>
      <c r="P107" s="48"/>
      <c r="Q107" s="218" t="s">
        <v>56</v>
      </c>
      <c r="R107" s="48"/>
      <c r="S107" s="48"/>
      <c r="T107" s="218" t="s">
        <v>56</v>
      </c>
      <c r="U107" s="153" t="s">
        <v>397</v>
      </c>
      <c r="V107" s="153" t="s">
        <v>475</v>
      </c>
      <c r="W107" s="218" t="s">
        <v>56</v>
      </c>
      <c r="X107" s="55" t="s">
        <v>56</v>
      </c>
      <c r="Y107" s="153" t="s">
        <v>56</v>
      </c>
      <c r="Z107" s="153" t="s">
        <v>56</v>
      </c>
      <c r="AA107" s="48"/>
      <c r="AB107" s="153" t="s">
        <v>476</v>
      </c>
      <c r="AC107" s="153" t="s">
        <v>56</v>
      </c>
      <c r="AD107" s="32" t="s">
        <v>478</v>
      </c>
      <c r="AE107" s="235"/>
      <c r="AF107" s="235"/>
      <c r="AG107" s="235"/>
      <c r="AH107" s="235">
        <v>104</v>
      </c>
      <c r="AI107" s="32" t="s">
        <v>396</v>
      </c>
      <c r="AJ107" s="32">
        <f>AH107/2</f>
        <v>52</v>
      </c>
      <c r="AK107" s="32" t="s">
        <v>396</v>
      </c>
      <c r="AL107" s="55" t="s">
        <v>483</v>
      </c>
      <c r="AM107" s="32" t="s">
        <v>368</v>
      </c>
      <c r="AN107" s="32" t="s">
        <v>485</v>
      </c>
      <c r="AO107" s="516">
        <v>659.3</v>
      </c>
      <c r="AP107" s="599" t="s">
        <v>486</v>
      </c>
      <c r="AQ107" s="55" t="s">
        <v>408</v>
      </c>
      <c r="AR107" s="32" t="s">
        <v>362</v>
      </c>
      <c r="AS107" s="32" t="s">
        <v>364</v>
      </c>
      <c r="AT107" s="55" t="s">
        <v>406</v>
      </c>
      <c r="AU107" s="227">
        <v>2</v>
      </c>
      <c r="AV107" s="227">
        <v>3</v>
      </c>
      <c r="AW107" s="235"/>
      <c r="AX107" s="282"/>
    </row>
    <row r="108" spans="1:50" s="74" customFormat="1" ht="27.75" customHeight="1">
      <c r="A108" s="129">
        <f t="shared" si="10"/>
        <v>104</v>
      </c>
      <c r="B108" s="40" t="s">
        <v>52</v>
      </c>
      <c r="C108" s="54" t="s">
        <v>94</v>
      </c>
      <c r="D108" s="40">
        <v>5</v>
      </c>
      <c r="E108" s="47" t="str">
        <f t="shared" si="13"/>
        <v>Толстого д.5</v>
      </c>
      <c r="F108" s="227" t="s">
        <v>377</v>
      </c>
      <c r="G108" s="335" t="s">
        <v>508</v>
      </c>
      <c r="H108" s="227" t="s">
        <v>480</v>
      </c>
      <c r="I108" s="48">
        <v>849.7</v>
      </c>
      <c r="J108" s="131">
        <f>I108</f>
        <v>849.7</v>
      </c>
      <c r="K108" s="107">
        <v>0</v>
      </c>
      <c r="L108" s="107">
        <v>0</v>
      </c>
      <c r="M108" s="105">
        <v>0</v>
      </c>
      <c r="N108" s="192">
        <v>2018</v>
      </c>
      <c r="O108" s="55" t="s">
        <v>56</v>
      </c>
      <c r="P108" s="48"/>
      <c r="Q108" s="218" t="s">
        <v>56</v>
      </c>
      <c r="R108" s="48"/>
      <c r="S108" s="48"/>
      <c r="T108" s="218" t="s">
        <v>56</v>
      </c>
      <c r="U108" s="153" t="s">
        <v>397</v>
      </c>
      <c r="V108" s="153" t="s">
        <v>475</v>
      </c>
      <c r="W108" s="218" t="s">
        <v>56</v>
      </c>
      <c r="X108" s="55" t="s">
        <v>56</v>
      </c>
      <c r="Y108" s="153" t="s">
        <v>56</v>
      </c>
      <c r="Z108" s="153" t="s">
        <v>56</v>
      </c>
      <c r="AA108" s="48"/>
      <c r="AB108" s="153" t="s">
        <v>509</v>
      </c>
      <c r="AC108" s="153" t="s">
        <v>56</v>
      </c>
      <c r="AD108" s="32" t="s">
        <v>478</v>
      </c>
      <c r="AE108" s="55"/>
      <c r="AF108" s="55"/>
      <c r="AG108" s="55"/>
      <c r="AH108" s="55">
        <v>124</v>
      </c>
      <c r="AI108" s="32" t="s">
        <v>396</v>
      </c>
      <c r="AJ108" s="32">
        <f>AH108/2</f>
        <v>62</v>
      </c>
      <c r="AK108" s="32" t="s">
        <v>396</v>
      </c>
      <c r="AL108" s="55" t="s">
        <v>483</v>
      </c>
      <c r="AM108" s="32" t="s">
        <v>368</v>
      </c>
      <c r="AN108" s="32" t="s">
        <v>485</v>
      </c>
      <c r="AO108" s="516">
        <v>849.7</v>
      </c>
      <c r="AP108" s="599" t="s">
        <v>486</v>
      </c>
      <c r="AQ108" s="55" t="s">
        <v>408</v>
      </c>
      <c r="AR108" s="32" t="s">
        <v>362</v>
      </c>
      <c r="AS108" s="32" t="s">
        <v>364</v>
      </c>
      <c r="AT108" s="55" t="s">
        <v>406</v>
      </c>
      <c r="AU108" s="227">
        <v>2</v>
      </c>
      <c r="AV108" s="227">
        <v>2</v>
      </c>
      <c r="AW108" s="55"/>
      <c r="AX108" s="54"/>
    </row>
    <row r="109" spans="1:50" s="74" customFormat="1" ht="27.75" customHeight="1">
      <c r="A109" s="129">
        <f t="shared" si="10"/>
        <v>105</v>
      </c>
      <c r="B109" s="115" t="s">
        <v>52</v>
      </c>
      <c r="C109" s="114" t="s">
        <v>94</v>
      </c>
      <c r="D109" s="115">
        <v>8</v>
      </c>
      <c r="E109" s="116" t="str">
        <f t="shared" si="13"/>
        <v>Толстого д.8</v>
      </c>
      <c r="F109" s="230" t="s">
        <v>378</v>
      </c>
      <c r="G109" s="335" t="str">
        <f>F109</f>
        <v>плоская</v>
      </c>
      <c r="H109" s="230" t="s">
        <v>482</v>
      </c>
      <c r="I109" s="48">
        <v>948.6</v>
      </c>
      <c r="J109" s="624">
        <v>0</v>
      </c>
      <c r="K109" s="48">
        <v>0</v>
      </c>
      <c r="L109" s="48">
        <v>0</v>
      </c>
      <c r="M109" s="109">
        <f>I109</f>
        <v>948.6</v>
      </c>
      <c r="N109" s="617">
        <v>2010</v>
      </c>
      <c r="O109" s="115" t="s">
        <v>56</v>
      </c>
      <c r="P109" s="115" t="s">
        <v>56</v>
      </c>
      <c r="Q109" s="115" t="s">
        <v>56</v>
      </c>
      <c r="R109" s="115" t="s">
        <v>56</v>
      </c>
      <c r="S109" s="115" t="s">
        <v>56</v>
      </c>
      <c r="T109" s="115" t="s">
        <v>56</v>
      </c>
      <c r="U109" s="115" t="s">
        <v>56</v>
      </c>
      <c r="V109" s="115" t="s">
        <v>56</v>
      </c>
      <c r="W109" s="218" t="s">
        <v>56</v>
      </c>
      <c r="X109" s="115" t="s">
        <v>56</v>
      </c>
      <c r="Y109" s="48" t="s">
        <v>397</v>
      </c>
      <c r="Z109" s="48" t="s">
        <v>383</v>
      </c>
      <c r="AA109" s="48"/>
      <c r="AB109" s="48" t="s">
        <v>479</v>
      </c>
      <c r="AC109" s="48">
        <v>0.22</v>
      </c>
      <c r="AD109" s="115" t="s">
        <v>411</v>
      </c>
      <c r="AE109" s="115"/>
      <c r="AF109" s="115" t="s">
        <v>56</v>
      </c>
      <c r="AG109" s="115" t="s">
        <v>56</v>
      </c>
      <c r="AH109" s="115" t="s">
        <v>56</v>
      </c>
      <c r="AI109" s="115" t="s">
        <v>56</v>
      </c>
      <c r="AJ109" s="127" t="s">
        <v>56</v>
      </c>
      <c r="AK109" s="115" t="s">
        <v>56</v>
      </c>
      <c r="AL109" s="115" t="s">
        <v>483</v>
      </c>
      <c r="AM109" s="127" t="s">
        <v>368</v>
      </c>
      <c r="AN109" s="127" t="s">
        <v>485</v>
      </c>
      <c r="AO109" s="516">
        <v>940.6</v>
      </c>
      <c r="AP109" s="599" t="s">
        <v>999</v>
      </c>
      <c r="AQ109" s="115" t="s">
        <v>408</v>
      </c>
      <c r="AR109" s="127" t="s">
        <v>362</v>
      </c>
      <c r="AS109" s="127" t="s">
        <v>364</v>
      </c>
      <c r="AT109" s="115" t="s">
        <v>406</v>
      </c>
      <c r="AU109" s="230">
        <v>1</v>
      </c>
      <c r="AV109" s="230">
        <v>1</v>
      </c>
      <c r="AW109" s="115"/>
      <c r="AX109" s="114"/>
    </row>
    <row r="110" spans="1:50" s="74" customFormat="1" ht="27.75" customHeight="1">
      <c r="A110" s="129">
        <f t="shared" si="10"/>
        <v>106</v>
      </c>
      <c r="B110" s="115" t="s">
        <v>52</v>
      </c>
      <c r="C110" s="114" t="s">
        <v>95</v>
      </c>
      <c r="D110" s="115">
        <v>30</v>
      </c>
      <c r="E110" s="116" t="str">
        <f t="shared" si="13"/>
        <v>Уфимская д.30</v>
      </c>
      <c r="F110" s="230" t="s">
        <v>378</v>
      </c>
      <c r="G110" s="335" t="str">
        <f>F110</f>
        <v>плоская</v>
      </c>
      <c r="H110" s="230" t="s">
        <v>482</v>
      </c>
      <c r="I110" s="48">
        <v>927</v>
      </c>
      <c r="J110" s="42">
        <v>0</v>
      </c>
      <c r="K110" s="48">
        <v>0</v>
      </c>
      <c r="L110" s="48">
        <v>0</v>
      </c>
      <c r="M110" s="104">
        <f>I110</f>
        <v>927</v>
      </c>
      <c r="N110" s="102">
        <v>2009</v>
      </c>
      <c r="O110" s="115" t="s">
        <v>56</v>
      </c>
      <c r="P110" s="115" t="s">
        <v>56</v>
      </c>
      <c r="Q110" s="115" t="s">
        <v>56</v>
      </c>
      <c r="R110" s="115" t="s">
        <v>56</v>
      </c>
      <c r="S110" s="115" t="s">
        <v>56</v>
      </c>
      <c r="T110" s="115" t="s">
        <v>56</v>
      </c>
      <c r="U110" s="115" t="s">
        <v>56</v>
      </c>
      <c r="V110" s="115" t="s">
        <v>56</v>
      </c>
      <c r="W110" s="218" t="s">
        <v>56</v>
      </c>
      <c r="X110" s="115" t="s">
        <v>56</v>
      </c>
      <c r="Y110" s="48" t="s">
        <v>397</v>
      </c>
      <c r="Z110" s="48" t="s">
        <v>383</v>
      </c>
      <c r="AA110" s="48"/>
      <c r="AB110" s="48" t="s">
        <v>479</v>
      </c>
      <c r="AC110" s="48">
        <v>0.22</v>
      </c>
      <c r="AD110" s="115" t="s">
        <v>411</v>
      </c>
      <c r="AE110" s="115"/>
      <c r="AF110" s="115" t="s">
        <v>56</v>
      </c>
      <c r="AG110" s="115" t="s">
        <v>56</v>
      </c>
      <c r="AH110" s="115" t="s">
        <v>56</v>
      </c>
      <c r="AI110" s="115" t="s">
        <v>56</v>
      </c>
      <c r="AJ110" s="127" t="s">
        <v>56</v>
      </c>
      <c r="AK110" s="115" t="s">
        <v>56</v>
      </c>
      <c r="AL110" s="115" t="s">
        <v>483</v>
      </c>
      <c r="AM110" s="127" t="s">
        <v>368</v>
      </c>
      <c r="AN110" s="127" t="s">
        <v>485</v>
      </c>
      <c r="AO110" s="516">
        <v>927</v>
      </c>
      <c r="AP110" s="599" t="s">
        <v>486</v>
      </c>
      <c r="AQ110" s="115" t="s">
        <v>408</v>
      </c>
      <c r="AR110" s="127" t="s">
        <v>362</v>
      </c>
      <c r="AS110" s="127" t="s">
        <v>364</v>
      </c>
      <c r="AT110" s="115" t="s">
        <v>406</v>
      </c>
      <c r="AU110" s="230">
        <v>2</v>
      </c>
      <c r="AV110" s="230"/>
      <c r="AW110" s="115"/>
      <c r="AX110" s="114"/>
    </row>
    <row r="111" spans="1:49" s="71" customFormat="1" ht="27.75" customHeight="1" thickBot="1">
      <c r="A111" s="89"/>
      <c r="B111" s="90"/>
      <c r="C111" s="91" t="s">
        <v>96</v>
      </c>
      <c r="D111" s="91"/>
      <c r="E111" s="92"/>
      <c r="F111" s="99"/>
      <c r="G111" s="99"/>
      <c r="H111" s="99"/>
      <c r="I111" s="99">
        <f>SUM(I5:I110)</f>
        <v>106406.04999999999</v>
      </c>
      <c r="J111" s="99">
        <f>SUM(J5:J110)</f>
        <v>51805.4</v>
      </c>
      <c r="K111" s="99">
        <f>SUM(K5:K110)</f>
        <v>25202.85</v>
      </c>
      <c r="L111" s="99">
        <f>SUM(L5:L110)</f>
        <v>1684.7</v>
      </c>
      <c r="M111" s="99">
        <f>SUM(M5:M110)</f>
        <v>27713.100000000002</v>
      </c>
      <c r="N111" s="96"/>
      <c r="O111" s="96"/>
      <c r="P111" s="96"/>
      <c r="Q111" s="96"/>
      <c r="R111" s="96"/>
      <c r="S111" s="96"/>
      <c r="T111" s="96"/>
      <c r="U111" s="96"/>
      <c r="V111" s="96"/>
      <c r="W111" s="96"/>
      <c r="X111" s="96"/>
      <c r="Y111" s="96"/>
      <c r="Z111" s="96"/>
      <c r="AA111" s="96"/>
      <c r="AB111" s="96"/>
      <c r="AC111" s="211"/>
      <c r="AD111" s="211"/>
      <c r="AE111" s="211"/>
      <c r="AF111" s="211"/>
      <c r="AG111" s="211"/>
      <c r="AH111" s="211"/>
      <c r="AI111" s="211"/>
      <c r="AJ111" s="211"/>
      <c r="AK111" s="211"/>
      <c r="AL111" s="211"/>
      <c r="AM111" s="211"/>
      <c r="AN111" s="211"/>
      <c r="AO111" s="211">
        <f>SUM(AO5:AO110)</f>
        <v>85100.49999999999</v>
      </c>
      <c r="AP111" s="211"/>
      <c r="AQ111" s="211"/>
      <c r="AR111" s="211"/>
      <c r="AS111" s="211"/>
      <c r="AT111" s="211"/>
      <c r="AU111" s="211"/>
      <c r="AV111" s="211"/>
      <c r="AW111" s="211"/>
    </row>
    <row r="112" spans="1:49" s="73" customFormat="1" ht="27.75" customHeight="1">
      <c r="A112" s="72"/>
      <c r="F112" s="78"/>
      <c r="G112" s="224"/>
      <c r="H112" s="78"/>
      <c r="I112" s="78"/>
      <c r="J112" s="78"/>
      <c r="K112" s="78"/>
      <c r="L112" s="78"/>
      <c r="M112" s="78"/>
      <c r="N112" s="78"/>
      <c r="O112" s="78"/>
      <c r="P112" s="78"/>
      <c r="Q112" s="78"/>
      <c r="R112" s="78"/>
      <c r="S112" s="78"/>
      <c r="T112" s="78"/>
      <c r="U112" s="78"/>
      <c r="V112" s="78"/>
      <c r="W112" s="78"/>
      <c r="X112" s="78"/>
      <c r="Y112" s="78"/>
      <c r="Z112" s="78"/>
      <c r="AA112" s="78"/>
      <c r="AB112" s="78"/>
      <c r="AC112" s="78"/>
      <c r="AD112" s="78"/>
      <c r="AE112" s="78"/>
      <c r="AF112" s="78"/>
      <c r="AG112" s="78"/>
      <c r="AH112" s="78"/>
      <c r="AI112" s="78"/>
      <c r="AJ112" s="78"/>
      <c r="AK112" s="78"/>
      <c r="AL112" s="78"/>
      <c r="AM112" s="78"/>
      <c r="AN112" s="78"/>
      <c r="AO112" s="78"/>
      <c r="AP112" s="78"/>
      <c r="AQ112" s="78"/>
      <c r="AR112" s="78"/>
      <c r="AS112" s="78"/>
      <c r="AT112" s="78"/>
      <c r="AU112" s="78"/>
      <c r="AV112" s="78"/>
      <c r="AW112" s="78"/>
    </row>
    <row r="113" spans="1:49" s="73" customFormat="1" ht="27.75" customHeight="1">
      <c r="A113" s="75" t="s">
        <v>97</v>
      </c>
      <c r="E113" s="79" t="s">
        <v>98</v>
      </c>
      <c r="F113" s="233"/>
      <c r="G113" s="336"/>
      <c r="H113" s="233"/>
      <c r="I113" s="233"/>
      <c r="J113" s="233"/>
      <c r="K113" s="233"/>
      <c r="L113" s="233"/>
      <c r="M113" s="233"/>
      <c r="N113" s="233"/>
      <c r="O113" s="233"/>
      <c r="P113" s="233"/>
      <c r="Q113" s="233"/>
      <c r="R113" s="233"/>
      <c r="S113" s="233"/>
      <c r="T113" s="233"/>
      <c r="U113" s="233"/>
      <c r="V113" s="233"/>
      <c r="W113" s="233"/>
      <c r="X113" s="233"/>
      <c r="Y113" s="233"/>
      <c r="Z113" s="233"/>
      <c r="AA113" s="233"/>
      <c r="AB113" s="233"/>
      <c r="AC113" s="233"/>
      <c r="AD113" s="233"/>
      <c r="AE113" s="233"/>
      <c r="AF113" s="233"/>
      <c r="AG113" s="233"/>
      <c r="AH113" s="233"/>
      <c r="AI113" s="233"/>
      <c r="AJ113" s="233"/>
      <c r="AK113" s="233"/>
      <c r="AL113" s="233"/>
      <c r="AM113" s="233"/>
      <c r="AN113" s="233"/>
      <c r="AO113" s="233"/>
      <c r="AP113" s="600"/>
      <c r="AQ113" s="233"/>
      <c r="AR113" s="233"/>
      <c r="AS113" s="233"/>
      <c r="AT113" s="233"/>
      <c r="AU113" s="233"/>
      <c r="AV113" s="233"/>
      <c r="AW113" s="78"/>
    </row>
    <row r="114" spans="1:49" s="73" customFormat="1" ht="27.75" customHeight="1">
      <c r="A114" s="75"/>
      <c r="F114" s="233"/>
      <c r="G114" s="336"/>
      <c r="H114" s="233"/>
      <c r="I114" s="233"/>
      <c r="J114" s="233"/>
      <c r="K114" s="233"/>
      <c r="L114" s="233"/>
      <c r="M114" s="233"/>
      <c r="N114" s="233"/>
      <c r="O114" s="233"/>
      <c r="P114" s="233"/>
      <c r="Q114" s="233"/>
      <c r="R114" s="233"/>
      <c r="S114" s="233"/>
      <c r="T114" s="233"/>
      <c r="U114" s="233"/>
      <c r="V114" s="233"/>
      <c r="W114" s="233"/>
      <c r="X114" s="233"/>
      <c r="Y114" s="233"/>
      <c r="Z114" s="233"/>
      <c r="AA114" s="233"/>
      <c r="AB114" s="78"/>
      <c r="AC114" s="78"/>
      <c r="AD114" s="78"/>
      <c r="AE114" s="78"/>
      <c r="AF114" s="78"/>
      <c r="AG114" s="78"/>
      <c r="AH114" s="78"/>
      <c r="AI114" s="78"/>
      <c r="AJ114" s="78"/>
      <c r="AK114" s="78"/>
      <c r="AL114" s="78"/>
      <c r="AM114" s="78"/>
      <c r="AN114" s="78"/>
      <c r="AO114" s="78"/>
      <c r="AP114" s="78"/>
      <c r="AQ114" s="78"/>
      <c r="AR114" s="78"/>
      <c r="AS114" s="78"/>
      <c r="AT114" s="78"/>
      <c r="AU114" s="78"/>
      <c r="AV114" s="78"/>
      <c r="AW114" s="78"/>
    </row>
    <row r="115" spans="1:49" s="73" customFormat="1" ht="27.75" customHeight="1">
      <c r="A115" s="75" t="s">
        <v>100</v>
      </c>
      <c r="E115" s="79" t="s">
        <v>98</v>
      </c>
      <c r="F115" s="233"/>
      <c r="G115" s="336"/>
      <c r="H115" s="233"/>
      <c r="I115" s="233"/>
      <c r="J115" s="233"/>
      <c r="K115" s="233"/>
      <c r="L115" s="233"/>
      <c r="M115" s="233"/>
      <c r="N115" s="233"/>
      <c r="O115" s="233"/>
      <c r="P115" s="233"/>
      <c r="Q115" s="233"/>
      <c r="R115" s="233"/>
      <c r="S115" s="233"/>
      <c r="T115" s="233"/>
      <c r="U115" s="233"/>
      <c r="V115" s="233"/>
      <c r="W115" s="233"/>
      <c r="X115" s="233"/>
      <c r="Y115" s="233"/>
      <c r="Z115" s="233"/>
      <c r="AA115" s="233"/>
      <c r="AB115" s="233"/>
      <c r="AC115" s="233"/>
      <c r="AD115" s="233"/>
      <c r="AE115" s="233"/>
      <c r="AF115" s="233"/>
      <c r="AG115" s="233"/>
      <c r="AH115" s="233"/>
      <c r="AI115" s="233"/>
      <c r="AJ115" s="233"/>
      <c r="AK115" s="233"/>
      <c r="AL115" s="233"/>
      <c r="AM115" s="233"/>
      <c r="AN115" s="233"/>
      <c r="AO115" s="233"/>
      <c r="AP115" s="600"/>
      <c r="AQ115" s="233"/>
      <c r="AR115" s="233"/>
      <c r="AS115" s="233"/>
      <c r="AT115" s="233"/>
      <c r="AU115" s="233"/>
      <c r="AV115" s="233"/>
      <c r="AW115" s="78"/>
    </row>
    <row r="116" spans="1:49" s="73" customFormat="1" ht="27.75" customHeight="1">
      <c r="A116" s="72"/>
      <c r="F116" s="78"/>
      <c r="G116" s="224"/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  <c r="S116" s="78"/>
      <c r="T116" s="78"/>
      <c r="U116" s="78"/>
      <c r="V116" s="78"/>
      <c r="W116" s="78"/>
      <c r="X116" s="78"/>
      <c r="Y116" s="78"/>
      <c r="Z116" s="78"/>
      <c r="AA116" s="78"/>
      <c r="AB116" s="78"/>
      <c r="AC116" s="78"/>
      <c r="AD116" s="78"/>
      <c r="AE116" s="78"/>
      <c r="AF116" s="78"/>
      <c r="AG116" s="78"/>
      <c r="AH116" s="78"/>
      <c r="AI116" s="78"/>
      <c r="AJ116" s="78"/>
      <c r="AK116" s="78"/>
      <c r="AL116" s="78"/>
      <c r="AM116" s="78"/>
      <c r="AN116" s="78"/>
      <c r="AO116" s="78"/>
      <c r="AP116" s="78"/>
      <c r="AQ116" s="78"/>
      <c r="AR116" s="78"/>
      <c r="AS116" s="78"/>
      <c r="AT116" s="78"/>
      <c r="AU116" s="78"/>
      <c r="AV116" s="78"/>
      <c r="AW116" s="78"/>
    </row>
    <row r="117" spans="1:49" s="73" customFormat="1" ht="27.75" customHeight="1">
      <c r="A117" s="72"/>
      <c r="F117" s="78"/>
      <c r="G117" s="224"/>
      <c r="H117" s="78"/>
      <c r="I117" s="78"/>
      <c r="J117" s="78"/>
      <c r="K117" s="78"/>
      <c r="L117" s="78"/>
      <c r="M117" s="78"/>
      <c r="N117" s="78"/>
      <c r="O117" s="78"/>
      <c r="P117" s="78"/>
      <c r="Q117" s="78"/>
      <c r="R117" s="78"/>
      <c r="S117" s="78"/>
      <c r="T117" s="78"/>
      <c r="U117" s="78"/>
      <c r="V117" s="78"/>
      <c r="W117" s="78"/>
      <c r="X117" s="78"/>
      <c r="Y117" s="78"/>
      <c r="Z117" s="78"/>
      <c r="AA117" s="78"/>
      <c r="AB117" s="78"/>
      <c r="AC117" s="78"/>
      <c r="AD117" s="78"/>
      <c r="AE117" s="78"/>
      <c r="AF117" s="78"/>
      <c r="AG117" s="78"/>
      <c r="AH117" s="78"/>
      <c r="AI117" s="78"/>
      <c r="AJ117" s="78"/>
      <c r="AK117" s="78"/>
      <c r="AL117" s="78"/>
      <c r="AM117" s="78"/>
      <c r="AN117" s="78"/>
      <c r="AO117" s="78"/>
      <c r="AP117" s="78"/>
      <c r="AQ117" s="78"/>
      <c r="AR117" s="78"/>
      <c r="AS117" s="78"/>
      <c r="AT117" s="78"/>
      <c r="AU117" s="78"/>
      <c r="AV117" s="78"/>
      <c r="AW117" s="78"/>
    </row>
    <row r="118" spans="1:49" s="73" customFormat="1" ht="27.75" customHeight="1">
      <c r="A118" s="72"/>
      <c r="F118" s="78"/>
      <c r="G118" s="224"/>
      <c r="H118" s="78"/>
      <c r="I118" s="78"/>
      <c r="J118" s="78"/>
      <c r="K118" s="78"/>
      <c r="L118" s="78"/>
      <c r="M118" s="78"/>
      <c r="N118" s="78"/>
      <c r="O118" s="78"/>
      <c r="P118" s="78"/>
      <c r="Q118" s="78"/>
      <c r="R118" s="78"/>
      <c r="S118" s="78"/>
      <c r="T118" s="78"/>
      <c r="U118" s="78"/>
      <c r="V118" s="78"/>
      <c r="W118" s="78"/>
      <c r="X118" s="78"/>
      <c r="Y118" s="78"/>
      <c r="Z118" s="78"/>
      <c r="AA118" s="78"/>
      <c r="AB118" s="78"/>
      <c r="AC118" s="78"/>
      <c r="AD118" s="78"/>
      <c r="AE118" s="78"/>
      <c r="AF118" s="78"/>
      <c r="AG118" s="78"/>
      <c r="AH118" s="78"/>
      <c r="AI118" s="78"/>
      <c r="AJ118" s="78"/>
      <c r="AK118" s="78"/>
      <c r="AL118" s="78"/>
      <c r="AM118" s="78"/>
      <c r="AN118" s="78"/>
      <c r="AO118" s="78"/>
      <c r="AP118" s="78"/>
      <c r="AQ118" s="78"/>
      <c r="AR118" s="78"/>
      <c r="AS118" s="78"/>
      <c r="AT118" s="78"/>
      <c r="AU118" s="78"/>
      <c r="AV118" s="78"/>
      <c r="AW118" s="78"/>
    </row>
    <row r="119" spans="1:49" s="73" customFormat="1" ht="27.75" customHeight="1">
      <c r="A119" s="81"/>
      <c r="F119" s="78"/>
      <c r="G119" s="224"/>
      <c r="H119" s="78"/>
      <c r="I119" s="78"/>
      <c r="J119" s="78"/>
      <c r="K119" s="78"/>
      <c r="L119" s="78"/>
      <c r="M119" s="78"/>
      <c r="N119" s="78"/>
      <c r="O119" s="78"/>
      <c r="P119" s="78"/>
      <c r="Q119" s="78"/>
      <c r="R119" s="78"/>
      <c r="S119" s="78"/>
      <c r="T119" s="78"/>
      <c r="U119" s="78"/>
      <c r="V119" s="78"/>
      <c r="W119" s="78"/>
      <c r="X119" s="78"/>
      <c r="Y119" s="78"/>
      <c r="Z119" s="78"/>
      <c r="AA119" s="78"/>
      <c r="AB119" s="78"/>
      <c r="AC119" s="78"/>
      <c r="AD119" s="78"/>
      <c r="AE119" s="78"/>
      <c r="AF119" s="78"/>
      <c r="AG119" s="78"/>
      <c r="AH119" s="78"/>
      <c r="AI119" s="78"/>
      <c r="AJ119" s="78"/>
      <c r="AK119" s="78"/>
      <c r="AL119" s="78"/>
      <c r="AM119" s="78"/>
      <c r="AN119" s="78"/>
      <c r="AO119" s="78"/>
      <c r="AP119" s="78"/>
      <c r="AQ119" s="78"/>
      <c r="AR119" s="78"/>
      <c r="AS119" s="78"/>
      <c r="AT119" s="78"/>
      <c r="AU119" s="78"/>
      <c r="AV119" s="78"/>
      <c r="AW119" s="78"/>
    </row>
    <row r="120" spans="2:49" s="73" customFormat="1" ht="27.75" customHeight="1">
      <c r="B120" s="81"/>
      <c r="C120" s="81"/>
      <c r="F120" s="78"/>
      <c r="G120" s="224"/>
      <c r="H120" s="78"/>
      <c r="I120" s="78"/>
      <c r="J120" s="78"/>
      <c r="K120" s="78"/>
      <c r="L120" s="78"/>
      <c r="M120" s="78"/>
      <c r="N120" s="78"/>
      <c r="O120" s="78"/>
      <c r="P120" s="78"/>
      <c r="Q120" s="78"/>
      <c r="R120" s="78"/>
      <c r="S120" s="78"/>
      <c r="T120" s="78"/>
      <c r="U120" s="78"/>
      <c r="V120" s="78"/>
      <c r="W120" s="78"/>
      <c r="X120" s="78"/>
      <c r="Y120" s="78"/>
      <c r="Z120" s="78"/>
      <c r="AA120" s="78"/>
      <c r="AB120" s="78"/>
      <c r="AC120" s="78"/>
      <c r="AD120" s="78"/>
      <c r="AE120" s="78"/>
      <c r="AF120" s="78"/>
      <c r="AG120" s="78"/>
      <c r="AH120" s="78"/>
      <c r="AI120" s="78"/>
      <c r="AJ120" s="78"/>
      <c r="AK120" s="78"/>
      <c r="AL120" s="78"/>
      <c r="AM120" s="78"/>
      <c r="AN120" s="78"/>
      <c r="AO120" s="78"/>
      <c r="AP120" s="78"/>
      <c r="AQ120" s="78"/>
      <c r="AR120" s="78"/>
      <c r="AS120" s="78"/>
      <c r="AT120" s="78"/>
      <c r="AU120" s="78"/>
      <c r="AV120" s="78"/>
      <c r="AW120" s="78"/>
    </row>
    <row r="121" spans="6:49" s="73" customFormat="1" ht="27.75" customHeight="1">
      <c r="F121" s="78"/>
      <c r="G121" s="224"/>
      <c r="H121" s="78"/>
      <c r="I121" s="78"/>
      <c r="J121" s="78"/>
      <c r="K121" s="78"/>
      <c r="L121" s="78"/>
      <c r="M121" s="78"/>
      <c r="N121" s="78"/>
      <c r="O121" s="78"/>
      <c r="P121" s="78"/>
      <c r="Q121" s="78"/>
      <c r="R121" s="78"/>
      <c r="S121" s="78"/>
      <c r="T121" s="78"/>
      <c r="U121" s="78"/>
      <c r="V121" s="78"/>
      <c r="W121" s="78"/>
      <c r="X121" s="78"/>
      <c r="Y121" s="78"/>
      <c r="Z121" s="78"/>
      <c r="AA121" s="78"/>
      <c r="AB121" s="78"/>
      <c r="AC121" s="78"/>
      <c r="AD121" s="78"/>
      <c r="AE121" s="78"/>
      <c r="AF121" s="78"/>
      <c r="AG121" s="78"/>
      <c r="AH121" s="78"/>
      <c r="AI121" s="78"/>
      <c r="AJ121" s="78"/>
      <c r="AK121" s="78"/>
      <c r="AL121" s="78"/>
      <c r="AM121" s="78"/>
      <c r="AN121" s="78"/>
      <c r="AO121" s="78"/>
      <c r="AP121" s="78"/>
      <c r="AQ121" s="78"/>
      <c r="AR121" s="78"/>
      <c r="AS121" s="78"/>
      <c r="AT121" s="78"/>
      <c r="AU121" s="78"/>
      <c r="AV121" s="78"/>
      <c r="AW121" s="78"/>
    </row>
    <row r="122" spans="1:49" s="73" customFormat="1" ht="27.75" customHeight="1">
      <c r="A122" s="72"/>
      <c r="F122" s="78"/>
      <c r="G122" s="224"/>
      <c r="H122" s="78"/>
      <c r="I122" s="78"/>
      <c r="J122" s="78"/>
      <c r="K122" s="78"/>
      <c r="L122" s="78"/>
      <c r="M122" s="78"/>
      <c r="N122" s="78"/>
      <c r="O122" s="78"/>
      <c r="P122" s="78"/>
      <c r="Q122" s="78"/>
      <c r="R122" s="78"/>
      <c r="S122" s="78"/>
      <c r="T122" s="78"/>
      <c r="U122" s="78"/>
      <c r="V122" s="78"/>
      <c r="W122" s="78"/>
      <c r="X122" s="78"/>
      <c r="Y122" s="78"/>
      <c r="Z122" s="78"/>
      <c r="AA122" s="78"/>
      <c r="AB122" s="78"/>
      <c r="AC122" s="78"/>
      <c r="AD122" s="78"/>
      <c r="AE122" s="78"/>
      <c r="AF122" s="78"/>
      <c r="AG122" s="78"/>
      <c r="AH122" s="78"/>
      <c r="AI122" s="78"/>
      <c r="AJ122" s="78"/>
      <c r="AK122" s="78"/>
      <c r="AL122" s="78"/>
      <c r="AM122" s="78"/>
      <c r="AN122" s="78"/>
      <c r="AO122" s="78"/>
      <c r="AP122" s="78"/>
      <c r="AQ122" s="78"/>
      <c r="AR122" s="78"/>
      <c r="AS122" s="78"/>
      <c r="AT122" s="78"/>
      <c r="AU122" s="78"/>
      <c r="AV122" s="78"/>
      <c r="AW122" s="78"/>
    </row>
    <row r="123" spans="1:49" s="73" customFormat="1" ht="27.75" customHeight="1">
      <c r="A123" s="72"/>
      <c r="F123" s="78"/>
      <c r="G123" s="224"/>
      <c r="H123" s="78"/>
      <c r="I123" s="78"/>
      <c r="J123" s="78"/>
      <c r="K123" s="78"/>
      <c r="L123" s="78"/>
      <c r="M123" s="78"/>
      <c r="N123" s="78"/>
      <c r="O123" s="78"/>
      <c r="P123" s="78"/>
      <c r="Q123" s="78"/>
      <c r="R123" s="78"/>
      <c r="S123" s="78"/>
      <c r="T123" s="78"/>
      <c r="U123" s="78"/>
      <c r="V123" s="78"/>
      <c r="W123" s="78"/>
      <c r="X123" s="78"/>
      <c r="Y123" s="78"/>
      <c r="Z123" s="78"/>
      <c r="AA123" s="78"/>
      <c r="AB123" s="78"/>
      <c r="AC123" s="78"/>
      <c r="AD123" s="78"/>
      <c r="AE123" s="78"/>
      <c r="AF123" s="78"/>
      <c r="AG123" s="78"/>
      <c r="AH123" s="78"/>
      <c r="AI123" s="78"/>
      <c r="AJ123" s="78"/>
      <c r="AK123" s="78"/>
      <c r="AL123" s="78"/>
      <c r="AM123" s="78"/>
      <c r="AN123" s="78"/>
      <c r="AO123" s="78"/>
      <c r="AP123" s="78"/>
      <c r="AQ123" s="78"/>
      <c r="AR123" s="78"/>
      <c r="AS123" s="78"/>
      <c r="AT123" s="78"/>
      <c r="AU123" s="78"/>
      <c r="AV123" s="78"/>
      <c r="AW123" s="78"/>
    </row>
    <row r="124" spans="1:49" s="73" customFormat="1" ht="27.75" customHeight="1">
      <c r="A124" s="72"/>
      <c r="F124" s="78"/>
      <c r="G124" s="224"/>
      <c r="H124" s="78"/>
      <c r="I124" s="78"/>
      <c r="J124" s="78"/>
      <c r="K124" s="78"/>
      <c r="L124" s="78"/>
      <c r="M124" s="78"/>
      <c r="N124" s="78"/>
      <c r="O124" s="78"/>
      <c r="P124" s="78"/>
      <c r="Q124" s="78"/>
      <c r="R124" s="78"/>
      <c r="S124" s="78"/>
      <c r="T124" s="78"/>
      <c r="U124" s="78"/>
      <c r="V124" s="78"/>
      <c r="W124" s="78"/>
      <c r="X124" s="78"/>
      <c r="Y124" s="78"/>
      <c r="Z124" s="78"/>
      <c r="AA124" s="78"/>
      <c r="AB124" s="78"/>
      <c r="AC124" s="78"/>
      <c r="AD124" s="78"/>
      <c r="AE124" s="78"/>
      <c r="AF124" s="78"/>
      <c r="AG124" s="78"/>
      <c r="AH124" s="78"/>
      <c r="AI124" s="78"/>
      <c r="AJ124" s="78"/>
      <c r="AK124" s="78"/>
      <c r="AL124" s="78"/>
      <c r="AM124" s="78"/>
      <c r="AN124" s="78"/>
      <c r="AO124" s="78"/>
      <c r="AP124" s="78"/>
      <c r="AQ124" s="78"/>
      <c r="AR124" s="78"/>
      <c r="AS124" s="78"/>
      <c r="AT124" s="78"/>
      <c r="AU124" s="78"/>
      <c r="AV124" s="78"/>
      <c r="AW124" s="78"/>
    </row>
    <row r="125" spans="1:49" s="73" customFormat="1" ht="27.75" customHeight="1">
      <c r="A125" s="72"/>
      <c r="F125" s="78"/>
      <c r="G125" s="224"/>
      <c r="H125" s="78"/>
      <c r="I125" s="78"/>
      <c r="J125" s="78"/>
      <c r="K125" s="78"/>
      <c r="L125" s="78"/>
      <c r="M125" s="78"/>
      <c r="N125" s="78"/>
      <c r="O125" s="78"/>
      <c r="P125" s="78"/>
      <c r="Q125" s="78"/>
      <c r="R125" s="78"/>
      <c r="S125" s="78"/>
      <c r="T125" s="78"/>
      <c r="U125" s="78"/>
      <c r="V125" s="78"/>
      <c r="W125" s="78"/>
      <c r="X125" s="78"/>
      <c r="Y125" s="78"/>
      <c r="Z125" s="78"/>
      <c r="AA125" s="78"/>
      <c r="AB125" s="78"/>
      <c r="AC125" s="78"/>
      <c r="AD125" s="78"/>
      <c r="AE125" s="78"/>
      <c r="AF125" s="78"/>
      <c r="AG125" s="78"/>
      <c r="AH125" s="78"/>
      <c r="AI125" s="78"/>
      <c r="AJ125" s="78"/>
      <c r="AK125" s="78"/>
      <c r="AL125" s="78"/>
      <c r="AM125" s="78"/>
      <c r="AN125" s="78"/>
      <c r="AO125" s="78"/>
      <c r="AP125" s="78"/>
      <c r="AQ125" s="78"/>
      <c r="AR125" s="78"/>
      <c r="AS125" s="78"/>
      <c r="AT125" s="78"/>
      <c r="AU125" s="78"/>
      <c r="AV125" s="78"/>
      <c r="AW125" s="78"/>
    </row>
    <row r="126" spans="1:49" s="73" customFormat="1" ht="27.75" customHeight="1">
      <c r="A126" s="72"/>
      <c r="F126" s="78"/>
      <c r="G126" s="224"/>
      <c r="H126" s="78"/>
      <c r="I126" s="78"/>
      <c r="J126" s="78"/>
      <c r="K126" s="78"/>
      <c r="L126" s="78"/>
      <c r="M126" s="78"/>
      <c r="N126" s="78"/>
      <c r="O126" s="78"/>
      <c r="P126" s="78"/>
      <c r="Q126" s="78"/>
      <c r="R126" s="78"/>
      <c r="S126" s="78"/>
      <c r="T126" s="78"/>
      <c r="U126" s="78"/>
      <c r="V126" s="78"/>
      <c r="W126" s="78"/>
      <c r="X126" s="78"/>
      <c r="Y126" s="78"/>
      <c r="Z126" s="78"/>
      <c r="AA126" s="78"/>
      <c r="AB126" s="78"/>
      <c r="AC126" s="78"/>
      <c r="AD126" s="78"/>
      <c r="AE126" s="78"/>
      <c r="AF126" s="78"/>
      <c r="AG126" s="78"/>
      <c r="AH126" s="78"/>
      <c r="AI126" s="78"/>
      <c r="AJ126" s="78"/>
      <c r="AK126" s="78"/>
      <c r="AL126" s="78"/>
      <c r="AM126" s="78"/>
      <c r="AN126" s="78"/>
      <c r="AO126" s="78"/>
      <c r="AP126" s="78"/>
      <c r="AQ126" s="78"/>
      <c r="AR126" s="78"/>
      <c r="AS126" s="78"/>
      <c r="AT126" s="78"/>
      <c r="AU126" s="78"/>
      <c r="AV126" s="78"/>
      <c r="AW126" s="78"/>
    </row>
    <row r="127" spans="1:49" s="73" customFormat="1" ht="27.75" customHeight="1">
      <c r="A127" s="72"/>
      <c r="F127" s="78"/>
      <c r="G127" s="224"/>
      <c r="H127" s="78"/>
      <c r="I127" s="78"/>
      <c r="J127" s="78"/>
      <c r="K127" s="78"/>
      <c r="L127" s="78"/>
      <c r="M127" s="78"/>
      <c r="N127" s="78"/>
      <c r="O127" s="78"/>
      <c r="P127" s="78"/>
      <c r="Q127" s="78"/>
      <c r="R127" s="78"/>
      <c r="S127" s="78"/>
      <c r="T127" s="78"/>
      <c r="U127" s="78"/>
      <c r="V127" s="78"/>
      <c r="W127" s="78"/>
      <c r="X127" s="78"/>
      <c r="Y127" s="78"/>
      <c r="Z127" s="78"/>
      <c r="AA127" s="78"/>
      <c r="AB127" s="78"/>
      <c r="AC127" s="78"/>
      <c r="AD127" s="78"/>
      <c r="AE127" s="78"/>
      <c r="AF127" s="78"/>
      <c r="AG127" s="78"/>
      <c r="AH127" s="78"/>
      <c r="AI127" s="78"/>
      <c r="AJ127" s="78"/>
      <c r="AK127" s="78"/>
      <c r="AL127" s="78"/>
      <c r="AM127" s="78"/>
      <c r="AN127" s="78"/>
      <c r="AO127" s="78"/>
      <c r="AP127" s="78"/>
      <c r="AQ127" s="78"/>
      <c r="AR127" s="78"/>
      <c r="AS127" s="78"/>
      <c r="AT127" s="78"/>
      <c r="AU127" s="78"/>
      <c r="AV127" s="78"/>
      <c r="AW127" s="78"/>
    </row>
    <row r="128" spans="1:49" s="73" customFormat="1" ht="27.75" customHeight="1">
      <c r="A128" s="72"/>
      <c r="F128" s="78"/>
      <c r="G128" s="224"/>
      <c r="H128" s="78"/>
      <c r="I128" s="78"/>
      <c r="J128" s="78"/>
      <c r="K128" s="78"/>
      <c r="L128" s="78"/>
      <c r="M128" s="78"/>
      <c r="N128" s="78"/>
      <c r="O128" s="78"/>
      <c r="P128" s="78"/>
      <c r="Q128" s="78"/>
      <c r="R128" s="78"/>
      <c r="S128" s="78"/>
      <c r="T128" s="78"/>
      <c r="U128" s="78"/>
      <c r="V128" s="78"/>
      <c r="W128" s="78"/>
      <c r="X128" s="78"/>
      <c r="Y128" s="78"/>
      <c r="Z128" s="78"/>
      <c r="AA128" s="78"/>
      <c r="AB128" s="78"/>
      <c r="AC128" s="78"/>
      <c r="AD128" s="78"/>
      <c r="AE128" s="78"/>
      <c r="AF128" s="78"/>
      <c r="AG128" s="78"/>
      <c r="AH128" s="78"/>
      <c r="AI128" s="78"/>
      <c r="AJ128" s="78"/>
      <c r="AK128" s="78"/>
      <c r="AL128" s="78"/>
      <c r="AM128" s="78"/>
      <c r="AN128" s="78"/>
      <c r="AO128" s="78"/>
      <c r="AP128" s="78"/>
      <c r="AQ128" s="78"/>
      <c r="AR128" s="78"/>
      <c r="AS128" s="78"/>
      <c r="AT128" s="78"/>
      <c r="AU128" s="78"/>
      <c r="AV128" s="78"/>
      <c r="AW128" s="78"/>
    </row>
    <row r="129" spans="1:49" s="73" customFormat="1" ht="27.75" customHeight="1">
      <c r="A129" s="72"/>
      <c r="F129" s="78"/>
      <c r="G129" s="224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  <c r="V129" s="78"/>
      <c r="W129" s="78"/>
      <c r="X129" s="78"/>
      <c r="Y129" s="78"/>
      <c r="Z129" s="78"/>
      <c r="AA129" s="78"/>
      <c r="AB129" s="78"/>
      <c r="AC129" s="78"/>
      <c r="AD129" s="78"/>
      <c r="AE129" s="78"/>
      <c r="AF129" s="78"/>
      <c r="AG129" s="78"/>
      <c r="AH129" s="78"/>
      <c r="AI129" s="78"/>
      <c r="AJ129" s="78"/>
      <c r="AK129" s="78"/>
      <c r="AL129" s="78"/>
      <c r="AM129" s="78"/>
      <c r="AN129" s="78"/>
      <c r="AO129" s="78"/>
      <c r="AP129" s="78"/>
      <c r="AQ129" s="78"/>
      <c r="AR129" s="78"/>
      <c r="AS129" s="78"/>
      <c r="AT129" s="78"/>
      <c r="AU129" s="78"/>
      <c r="AV129" s="78"/>
      <c r="AW129" s="78"/>
    </row>
    <row r="130" spans="1:49" s="73" customFormat="1" ht="27.75" customHeight="1">
      <c r="A130" s="72"/>
      <c r="F130" s="78"/>
      <c r="G130" s="224"/>
      <c r="H130" s="78"/>
      <c r="I130" s="78"/>
      <c r="J130" s="78"/>
      <c r="K130" s="78"/>
      <c r="L130" s="78"/>
      <c r="M130" s="78"/>
      <c r="N130" s="78"/>
      <c r="O130" s="78"/>
      <c r="P130" s="78"/>
      <c r="Q130" s="78"/>
      <c r="R130" s="78"/>
      <c r="S130" s="78"/>
      <c r="T130" s="78"/>
      <c r="U130" s="78"/>
      <c r="V130" s="78"/>
      <c r="W130" s="78"/>
      <c r="X130" s="78"/>
      <c r="Y130" s="78"/>
      <c r="Z130" s="78"/>
      <c r="AA130" s="78"/>
      <c r="AB130" s="78"/>
      <c r="AC130" s="78"/>
      <c r="AD130" s="78"/>
      <c r="AE130" s="78"/>
      <c r="AF130" s="78"/>
      <c r="AG130" s="78"/>
      <c r="AH130" s="78"/>
      <c r="AI130" s="78"/>
      <c r="AJ130" s="78"/>
      <c r="AK130" s="78"/>
      <c r="AL130" s="78"/>
      <c r="AM130" s="78"/>
      <c r="AN130" s="78"/>
      <c r="AO130" s="78"/>
      <c r="AP130" s="78"/>
      <c r="AQ130" s="78"/>
      <c r="AR130" s="78"/>
      <c r="AS130" s="78"/>
      <c r="AT130" s="78"/>
      <c r="AU130" s="78"/>
      <c r="AV130" s="78"/>
      <c r="AW130" s="78"/>
    </row>
    <row r="131" spans="1:49" s="73" customFormat="1" ht="27.75" customHeight="1">
      <c r="A131" s="72"/>
      <c r="F131" s="78"/>
      <c r="G131" s="224"/>
      <c r="H131" s="78"/>
      <c r="I131" s="78"/>
      <c r="J131" s="78"/>
      <c r="K131" s="78"/>
      <c r="L131" s="78"/>
      <c r="M131" s="78"/>
      <c r="N131" s="78"/>
      <c r="O131" s="78"/>
      <c r="P131" s="78"/>
      <c r="Q131" s="78"/>
      <c r="R131" s="78"/>
      <c r="S131" s="78"/>
      <c r="T131" s="78"/>
      <c r="U131" s="78"/>
      <c r="V131" s="78"/>
      <c r="W131" s="78"/>
      <c r="X131" s="78"/>
      <c r="Y131" s="78"/>
      <c r="Z131" s="78"/>
      <c r="AA131" s="78"/>
      <c r="AB131" s="78"/>
      <c r="AC131" s="78"/>
      <c r="AD131" s="78"/>
      <c r="AE131" s="78"/>
      <c r="AF131" s="78"/>
      <c r="AG131" s="78"/>
      <c r="AH131" s="78"/>
      <c r="AI131" s="78"/>
      <c r="AJ131" s="78"/>
      <c r="AK131" s="78"/>
      <c r="AL131" s="78"/>
      <c r="AM131" s="78"/>
      <c r="AN131" s="78"/>
      <c r="AO131" s="78"/>
      <c r="AP131" s="78"/>
      <c r="AQ131" s="78"/>
      <c r="AR131" s="78"/>
      <c r="AS131" s="78"/>
      <c r="AT131" s="78"/>
      <c r="AU131" s="78"/>
      <c r="AV131" s="78"/>
      <c r="AW131" s="78"/>
    </row>
    <row r="132" spans="1:49" s="73" customFormat="1" ht="27.75" customHeight="1">
      <c r="A132" s="72"/>
      <c r="F132" s="78"/>
      <c r="G132" s="224"/>
      <c r="H132" s="78"/>
      <c r="I132" s="78"/>
      <c r="J132" s="78"/>
      <c r="K132" s="78"/>
      <c r="L132" s="78"/>
      <c r="M132" s="78"/>
      <c r="N132" s="78"/>
      <c r="O132" s="78"/>
      <c r="P132" s="78"/>
      <c r="Q132" s="78"/>
      <c r="R132" s="78"/>
      <c r="S132" s="78"/>
      <c r="T132" s="78"/>
      <c r="U132" s="78"/>
      <c r="V132" s="78"/>
      <c r="W132" s="78"/>
      <c r="X132" s="78"/>
      <c r="Y132" s="78"/>
      <c r="Z132" s="78"/>
      <c r="AA132" s="78"/>
      <c r="AB132" s="78"/>
      <c r="AC132" s="78"/>
      <c r="AD132" s="78"/>
      <c r="AE132" s="78"/>
      <c r="AF132" s="78"/>
      <c r="AG132" s="78"/>
      <c r="AH132" s="78"/>
      <c r="AI132" s="78"/>
      <c r="AJ132" s="78"/>
      <c r="AK132" s="78"/>
      <c r="AL132" s="78"/>
      <c r="AM132" s="78"/>
      <c r="AN132" s="78"/>
      <c r="AO132" s="78"/>
      <c r="AP132" s="78"/>
      <c r="AQ132" s="78"/>
      <c r="AR132" s="78"/>
      <c r="AS132" s="78"/>
      <c r="AT132" s="78"/>
      <c r="AU132" s="78"/>
      <c r="AV132" s="78"/>
      <c r="AW132" s="78"/>
    </row>
    <row r="133" spans="1:49" s="73" customFormat="1" ht="27.75" customHeight="1">
      <c r="A133" s="72"/>
      <c r="F133" s="78"/>
      <c r="G133" s="224"/>
      <c r="H133" s="78"/>
      <c r="I133" s="78"/>
      <c r="J133" s="78"/>
      <c r="K133" s="78"/>
      <c r="L133" s="78"/>
      <c r="M133" s="78"/>
      <c r="N133" s="78"/>
      <c r="O133" s="78"/>
      <c r="P133" s="78"/>
      <c r="Q133" s="78"/>
      <c r="R133" s="78"/>
      <c r="S133" s="78"/>
      <c r="T133" s="78"/>
      <c r="U133" s="78"/>
      <c r="V133" s="78"/>
      <c r="W133" s="78"/>
      <c r="X133" s="78"/>
      <c r="Y133" s="78"/>
      <c r="Z133" s="78"/>
      <c r="AA133" s="78"/>
      <c r="AB133" s="78"/>
      <c r="AC133" s="78"/>
      <c r="AD133" s="78"/>
      <c r="AE133" s="78"/>
      <c r="AF133" s="78"/>
      <c r="AG133" s="78"/>
      <c r="AH133" s="78"/>
      <c r="AI133" s="78"/>
      <c r="AJ133" s="78"/>
      <c r="AK133" s="78"/>
      <c r="AL133" s="78"/>
      <c r="AM133" s="78"/>
      <c r="AN133" s="78"/>
      <c r="AO133" s="78"/>
      <c r="AP133" s="78"/>
      <c r="AQ133" s="78"/>
      <c r="AR133" s="78"/>
      <c r="AS133" s="78"/>
      <c r="AT133" s="78"/>
      <c r="AU133" s="78"/>
      <c r="AV133" s="78"/>
      <c r="AW133" s="78"/>
    </row>
    <row r="134" spans="1:49" s="73" customFormat="1" ht="27.75" customHeight="1">
      <c r="A134" s="72"/>
      <c r="F134" s="78"/>
      <c r="G134" s="224"/>
      <c r="H134" s="78"/>
      <c r="I134" s="78"/>
      <c r="J134" s="78"/>
      <c r="K134" s="78"/>
      <c r="L134" s="78"/>
      <c r="M134" s="78"/>
      <c r="N134" s="78"/>
      <c r="O134" s="78"/>
      <c r="P134" s="78"/>
      <c r="Q134" s="78"/>
      <c r="R134" s="78"/>
      <c r="S134" s="78"/>
      <c r="T134" s="78"/>
      <c r="U134" s="78"/>
      <c r="V134" s="78"/>
      <c r="W134" s="78"/>
      <c r="X134" s="78"/>
      <c r="Y134" s="78"/>
      <c r="Z134" s="78"/>
      <c r="AA134" s="78"/>
      <c r="AB134" s="78"/>
      <c r="AC134" s="78"/>
      <c r="AD134" s="78"/>
      <c r="AE134" s="78"/>
      <c r="AF134" s="78"/>
      <c r="AG134" s="78"/>
      <c r="AH134" s="78"/>
      <c r="AI134" s="78"/>
      <c r="AJ134" s="78"/>
      <c r="AK134" s="78"/>
      <c r="AL134" s="78"/>
      <c r="AM134" s="78"/>
      <c r="AN134" s="78"/>
      <c r="AO134" s="78"/>
      <c r="AP134" s="78"/>
      <c r="AQ134" s="78"/>
      <c r="AR134" s="78"/>
      <c r="AS134" s="78"/>
      <c r="AT134" s="78"/>
      <c r="AU134" s="78"/>
      <c r="AV134" s="78"/>
      <c r="AW134" s="78"/>
    </row>
    <row r="135" spans="1:49" s="73" customFormat="1" ht="27.75" customHeight="1">
      <c r="A135" s="72"/>
      <c r="F135" s="78"/>
      <c r="G135" s="224"/>
      <c r="H135" s="78"/>
      <c r="I135" s="78"/>
      <c r="J135" s="78"/>
      <c r="K135" s="78"/>
      <c r="L135" s="78"/>
      <c r="M135" s="78"/>
      <c r="N135" s="78"/>
      <c r="O135" s="78"/>
      <c r="P135" s="78"/>
      <c r="Q135" s="78"/>
      <c r="R135" s="78"/>
      <c r="S135" s="78"/>
      <c r="T135" s="78"/>
      <c r="U135" s="78"/>
      <c r="V135" s="78"/>
      <c r="W135" s="78"/>
      <c r="X135" s="78"/>
      <c r="Y135" s="78"/>
      <c r="Z135" s="78"/>
      <c r="AA135" s="78"/>
      <c r="AB135" s="78"/>
      <c r="AC135" s="78"/>
      <c r="AD135" s="78"/>
      <c r="AE135" s="78"/>
      <c r="AF135" s="78"/>
      <c r="AG135" s="78"/>
      <c r="AH135" s="78"/>
      <c r="AI135" s="78"/>
      <c r="AJ135" s="78"/>
      <c r="AK135" s="78"/>
      <c r="AL135" s="78"/>
      <c r="AM135" s="78"/>
      <c r="AN135" s="78"/>
      <c r="AO135" s="78"/>
      <c r="AP135" s="78"/>
      <c r="AQ135" s="78"/>
      <c r="AR135" s="78"/>
      <c r="AS135" s="78"/>
      <c r="AT135" s="78"/>
      <c r="AU135" s="78"/>
      <c r="AV135" s="78"/>
      <c r="AW135" s="78"/>
    </row>
    <row r="136" spans="1:49" s="73" customFormat="1" ht="27.75" customHeight="1">
      <c r="A136" s="72"/>
      <c r="F136" s="78"/>
      <c r="G136" s="224"/>
      <c r="H136" s="78"/>
      <c r="I136" s="78"/>
      <c r="J136" s="78"/>
      <c r="K136" s="78"/>
      <c r="L136" s="78"/>
      <c r="M136" s="78"/>
      <c r="N136" s="78"/>
      <c r="O136" s="78"/>
      <c r="P136" s="78"/>
      <c r="Q136" s="78"/>
      <c r="R136" s="78"/>
      <c r="S136" s="78"/>
      <c r="T136" s="78"/>
      <c r="U136" s="78"/>
      <c r="V136" s="78"/>
      <c r="W136" s="78"/>
      <c r="X136" s="78"/>
      <c r="Y136" s="78"/>
      <c r="Z136" s="78"/>
      <c r="AA136" s="78"/>
      <c r="AB136" s="78"/>
      <c r="AC136" s="78"/>
      <c r="AD136" s="78"/>
      <c r="AE136" s="78"/>
      <c r="AF136" s="78"/>
      <c r="AG136" s="78"/>
      <c r="AH136" s="78"/>
      <c r="AI136" s="78"/>
      <c r="AJ136" s="78"/>
      <c r="AK136" s="78"/>
      <c r="AL136" s="78"/>
      <c r="AM136" s="78"/>
      <c r="AN136" s="78"/>
      <c r="AO136" s="78"/>
      <c r="AP136" s="78"/>
      <c r="AQ136" s="78"/>
      <c r="AR136" s="78"/>
      <c r="AS136" s="78"/>
      <c r="AT136" s="78"/>
      <c r="AU136" s="78"/>
      <c r="AV136" s="78"/>
      <c r="AW136" s="78"/>
    </row>
    <row r="137" spans="1:49" s="73" customFormat="1" ht="27.75" customHeight="1">
      <c r="A137" s="72"/>
      <c r="F137" s="78"/>
      <c r="G137" s="224"/>
      <c r="H137" s="78"/>
      <c r="I137" s="78"/>
      <c r="J137" s="78"/>
      <c r="K137" s="78"/>
      <c r="L137" s="78"/>
      <c r="M137" s="78"/>
      <c r="N137" s="78"/>
      <c r="O137" s="78"/>
      <c r="P137" s="78"/>
      <c r="Q137" s="78"/>
      <c r="R137" s="78"/>
      <c r="S137" s="78"/>
      <c r="T137" s="78"/>
      <c r="U137" s="78"/>
      <c r="V137" s="78"/>
      <c r="W137" s="78"/>
      <c r="X137" s="78"/>
      <c r="Y137" s="78"/>
      <c r="Z137" s="78"/>
      <c r="AA137" s="78"/>
      <c r="AB137" s="78"/>
      <c r="AC137" s="78"/>
      <c r="AD137" s="78"/>
      <c r="AE137" s="78"/>
      <c r="AF137" s="78"/>
      <c r="AG137" s="78"/>
      <c r="AH137" s="78"/>
      <c r="AI137" s="78"/>
      <c r="AJ137" s="78"/>
      <c r="AK137" s="78"/>
      <c r="AL137" s="78"/>
      <c r="AM137" s="78"/>
      <c r="AN137" s="78"/>
      <c r="AO137" s="78"/>
      <c r="AP137" s="78"/>
      <c r="AQ137" s="78"/>
      <c r="AR137" s="78"/>
      <c r="AS137" s="78"/>
      <c r="AT137" s="78"/>
      <c r="AU137" s="78"/>
      <c r="AV137" s="78"/>
      <c r="AW137" s="78"/>
    </row>
    <row r="138" spans="1:49" s="73" customFormat="1" ht="27.75" customHeight="1">
      <c r="A138" s="72"/>
      <c r="F138" s="78"/>
      <c r="G138" s="224"/>
      <c r="H138" s="78"/>
      <c r="I138" s="78"/>
      <c r="J138" s="78"/>
      <c r="K138" s="78"/>
      <c r="L138" s="78"/>
      <c r="M138" s="78"/>
      <c r="N138" s="78"/>
      <c r="O138" s="78"/>
      <c r="P138" s="78"/>
      <c r="Q138" s="78"/>
      <c r="R138" s="78"/>
      <c r="S138" s="78"/>
      <c r="T138" s="78"/>
      <c r="U138" s="78"/>
      <c r="V138" s="78"/>
      <c r="W138" s="78"/>
      <c r="X138" s="78"/>
      <c r="Y138" s="78"/>
      <c r="Z138" s="78"/>
      <c r="AA138" s="78"/>
      <c r="AB138" s="78"/>
      <c r="AC138" s="78"/>
      <c r="AD138" s="78"/>
      <c r="AE138" s="78"/>
      <c r="AF138" s="78"/>
      <c r="AG138" s="78"/>
      <c r="AH138" s="78"/>
      <c r="AI138" s="78"/>
      <c r="AJ138" s="78"/>
      <c r="AK138" s="78"/>
      <c r="AL138" s="78"/>
      <c r="AM138" s="78"/>
      <c r="AN138" s="78"/>
      <c r="AO138" s="78"/>
      <c r="AP138" s="78"/>
      <c r="AQ138" s="78"/>
      <c r="AR138" s="78"/>
      <c r="AS138" s="78"/>
      <c r="AT138" s="78"/>
      <c r="AU138" s="78"/>
      <c r="AV138" s="78"/>
      <c r="AW138" s="78"/>
    </row>
    <row r="139" spans="1:49" s="73" customFormat="1" ht="27.75" customHeight="1">
      <c r="A139" s="72"/>
      <c r="F139" s="78"/>
      <c r="G139" s="224"/>
      <c r="H139" s="78"/>
      <c r="I139" s="78"/>
      <c r="J139" s="78"/>
      <c r="K139" s="78"/>
      <c r="L139" s="78"/>
      <c r="M139" s="78"/>
      <c r="N139" s="78"/>
      <c r="O139" s="78"/>
      <c r="P139" s="78"/>
      <c r="Q139" s="78"/>
      <c r="R139" s="78"/>
      <c r="S139" s="78"/>
      <c r="T139" s="78"/>
      <c r="U139" s="78"/>
      <c r="V139" s="78"/>
      <c r="W139" s="78"/>
      <c r="X139" s="78"/>
      <c r="Y139" s="78"/>
      <c r="Z139" s="78"/>
      <c r="AA139" s="78"/>
      <c r="AB139" s="78"/>
      <c r="AC139" s="78"/>
      <c r="AD139" s="78"/>
      <c r="AE139" s="78"/>
      <c r="AF139" s="78"/>
      <c r="AG139" s="78"/>
      <c r="AH139" s="78"/>
      <c r="AI139" s="78"/>
      <c r="AJ139" s="78"/>
      <c r="AK139" s="78"/>
      <c r="AL139" s="78"/>
      <c r="AM139" s="78"/>
      <c r="AN139" s="78"/>
      <c r="AO139" s="78"/>
      <c r="AP139" s="78"/>
      <c r="AQ139" s="78"/>
      <c r="AR139" s="78"/>
      <c r="AS139" s="78"/>
      <c r="AT139" s="78"/>
      <c r="AU139" s="78"/>
      <c r="AV139" s="78"/>
      <c r="AW139" s="78"/>
    </row>
    <row r="140" spans="1:49" s="73" customFormat="1" ht="27.75" customHeight="1">
      <c r="A140" s="72"/>
      <c r="F140" s="78"/>
      <c r="G140" s="224"/>
      <c r="H140" s="78"/>
      <c r="I140" s="78"/>
      <c r="J140" s="78"/>
      <c r="K140" s="78"/>
      <c r="L140" s="78"/>
      <c r="M140" s="78"/>
      <c r="N140" s="78"/>
      <c r="O140" s="78"/>
      <c r="P140" s="78"/>
      <c r="Q140" s="78"/>
      <c r="R140" s="78"/>
      <c r="S140" s="78"/>
      <c r="T140" s="78"/>
      <c r="U140" s="78"/>
      <c r="V140" s="78"/>
      <c r="W140" s="78"/>
      <c r="X140" s="78"/>
      <c r="Y140" s="78"/>
      <c r="Z140" s="78"/>
      <c r="AA140" s="78"/>
      <c r="AB140" s="78"/>
      <c r="AC140" s="78"/>
      <c r="AD140" s="78"/>
      <c r="AE140" s="78"/>
      <c r="AF140" s="78"/>
      <c r="AG140" s="78"/>
      <c r="AH140" s="78"/>
      <c r="AI140" s="78"/>
      <c r="AJ140" s="78"/>
      <c r="AK140" s="78"/>
      <c r="AL140" s="78"/>
      <c r="AM140" s="78"/>
      <c r="AN140" s="78"/>
      <c r="AO140" s="78"/>
      <c r="AP140" s="78"/>
      <c r="AQ140" s="78"/>
      <c r="AR140" s="78"/>
      <c r="AS140" s="78"/>
      <c r="AT140" s="78"/>
      <c r="AU140" s="78"/>
      <c r="AV140" s="78"/>
      <c r="AW140" s="78"/>
    </row>
    <row r="141" spans="1:49" s="73" customFormat="1" ht="27.75" customHeight="1">
      <c r="A141" s="72"/>
      <c r="F141" s="78"/>
      <c r="G141" s="224"/>
      <c r="H141" s="78"/>
      <c r="I141" s="78"/>
      <c r="J141" s="78"/>
      <c r="K141" s="78"/>
      <c r="L141" s="78"/>
      <c r="M141" s="78"/>
      <c r="N141" s="78"/>
      <c r="O141" s="78"/>
      <c r="P141" s="78"/>
      <c r="Q141" s="78"/>
      <c r="R141" s="78"/>
      <c r="S141" s="78"/>
      <c r="T141" s="78"/>
      <c r="U141" s="78"/>
      <c r="V141" s="78"/>
      <c r="W141" s="78"/>
      <c r="X141" s="78"/>
      <c r="Y141" s="78"/>
      <c r="Z141" s="78"/>
      <c r="AA141" s="78"/>
      <c r="AB141" s="78"/>
      <c r="AC141" s="78"/>
      <c r="AD141" s="78"/>
      <c r="AE141" s="78"/>
      <c r="AF141" s="78"/>
      <c r="AG141" s="78"/>
      <c r="AH141" s="78"/>
      <c r="AI141" s="78"/>
      <c r="AJ141" s="78"/>
      <c r="AK141" s="78"/>
      <c r="AL141" s="78"/>
      <c r="AM141" s="78"/>
      <c r="AN141" s="78"/>
      <c r="AO141" s="78"/>
      <c r="AP141" s="78"/>
      <c r="AQ141" s="78"/>
      <c r="AR141" s="78"/>
      <c r="AS141" s="78"/>
      <c r="AT141" s="78"/>
      <c r="AU141" s="78"/>
      <c r="AV141" s="78"/>
      <c r="AW141" s="78"/>
    </row>
    <row r="142" spans="1:49" s="73" customFormat="1" ht="27.75" customHeight="1">
      <c r="A142" s="72"/>
      <c r="F142" s="78"/>
      <c r="G142" s="224"/>
      <c r="H142" s="78"/>
      <c r="I142" s="78"/>
      <c r="J142" s="78"/>
      <c r="K142" s="78"/>
      <c r="L142" s="78"/>
      <c r="M142" s="78"/>
      <c r="N142" s="78"/>
      <c r="O142" s="78"/>
      <c r="P142" s="78"/>
      <c r="Q142" s="78"/>
      <c r="R142" s="78"/>
      <c r="S142" s="78"/>
      <c r="T142" s="78"/>
      <c r="U142" s="78"/>
      <c r="V142" s="78"/>
      <c r="W142" s="78"/>
      <c r="X142" s="78"/>
      <c r="Y142" s="78"/>
      <c r="Z142" s="78"/>
      <c r="AA142" s="78"/>
      <c r="AB142" s="78"/>
      <c r="AC142" s="78"/>
      <c r="AD142" s="78"/>
      <c r="AE142" s="78"/>
      <c r="AF142" s="78"/>
      <c r="AG142" s="78"/>
      <c r="AH142" s="78"/>
      <c r="AI142" s="78"/>
      <c r="AJ142" s="78"/>
      <c r="AK142" s="78"/>
      <c r="AL142" s="78"/>
      <c r="AM142" s="78"/>
      <c r="AN142" s="78"/>
      <c r="AO142" s="78"/>
      <c r="AP142" s="78"/>
      <c r="AQ142" s="78"/>
      <c r="AR142" s="78"/>
      <c r="AS142" s="78"/>
      <c r="AT142" s="78"/>
      <c r="AU142" s="78"/>
      <c r="AV142" s="78"/>
      <c r="AW142" s="78"/>
    </row>
    <row r="143" spans="1:49" s="73" customFormat="1" ht="27.75" customHeight="1">
      <c r="A143" s="72"/>
      <c r="F143" s="78"/>
      <c r="G143" s="224"/>
      <c r="H143" s="78"/>
      <c r="I143" s="78"/>
      <c r="J143" s="78"/>
      <c r="K143" s="78"/>
      <c r="L143" s="78"/>
      <c r="M143" s="78"/>
      <c r="N143" s="78"/>
      <c r="O143" s="78"/>
      <c r="P143" s="78"/>
      <c r="Q143" s="78"/>
      <c r="R143" s="78"/>
      <c r="S143" s="78"/>
      <c r="T143" s="78"/>
      <c r="U143" s="78"/>
      <c r="V143" s="78"/>
      <c r="W143" s="78"/>
      <c r="X143" s="78"/>
      <c r="Y143" s="78"/>
      <c r="Z143" s="78"/>
      <c r="AA143" s="78"/>
      <c r="AB143" s="78"/>
      <c r="AC143" s="78"/>
      <c r="AD143" s="78"/>
      <c r="AE143" s="78"/>
      <c r="AF143" s="78"/>
      <c r="AG143" s="78"/>
      <c r="AH143" s="78"/>
      <c r="AI143" s="78"/>
      <c r="AJ143" s="78"/>
      <c r="AK143" s="78"/>
      <c r="AL143" s="78"/>
      <c r="AM143" s="78"/>
      <c r="AN143" s="78"/>
      <c r="AO143" s="78"/>
      <c r="AP143" s="78"/>
      <c r="AQ143" s="78"/>
      <c r="AR143" s="78"/>
      <c r="AS143" s="78"/>
      <c r="AT143" s="78"/>
      <c r="AU143" s="78"/>
      <c r="AV143" s="78"/>
      <c r="AW143" s="78"/>
    </row>
    <row r="144" spans="1:49" s="73" customFormat="1" ht="27.75" customHeight="1">
      <c r="A144" s="72"/>
      <c r="F144" s="78"/>
      <c r="G144" s="224"/>
      <c r="H144" s="78"/>
      <c r="I144" s="78"/>
      <c r="J144" s="78"/>
      <c r="K144" s="78"/>
      <c r="L144" s="78"/>
      <c r="M144" s="78"/>
      <c r="N144" s="78"/>
      <c r="O144" s="78"/>
      <c r="P144" s="78"/>
      <c r="Q144" s="78"/>
      <c r="R144" s="78"/>
      <c r="S144" s="78"/>
      <c r="T144" s="78"/>
      <c r="U144" s="78"/>
      <c r="V144" s="78"/>
      <c r="W144" s="78"/>
      <c r="X144" s="78"/>
      <c r="Y144" s="78"/>
      <c r="Z144" s="78"/>
      <c r="AA144" s="78"/>
      <c r="AB144" s="78"/>
      <c r="AC144" s="78"/>
      <c r="AD144" s="78"/>
      <c r="AE144" s="78"/>
      <c r="AF144" s="78"/>
      <c r="AG144" s="78"/>
      <c r="AH144" s="78"/>
      <c r="AI144" s="78"/>
      <c r="AJ144" s="78"/>
      <c r="AK144" s="78"/>
      <c r="AL144" s="78"/>
      <c r="AM144" s="78"/>
      <c r="AN144" s="78"/>
      <c r="AO144" s="78"/>
      <c r="AP144" s="78"/>
      <c r="AQ144" s="78"/>
      <c r="AR144" s="78"/>
      <c r="AS144" s="78"/>
      <c r="AT144" s="78"/>
      <c r="AU144" s="78"/>
      <c r="AV144" s="78"/>
      <c r="AW144" s="78"/>
    </row>
    <row r="145" spans="1:49" s="73" customFormat="1" ht="27.75" customHeight="1">
      <c r="A145" s="72"/>
      <c r="F145" s="78"/>
      <c r="G145" s="224"/>
      <c r="H145" s="78"/>
      <c r="I145" s="78"/>
      <c r="J145" s="78"/>
      <c r="K145" s="78"/>
      <c r="L145" s="78"/>
      <c r="M145" s="78"/>
      <c r="N145" s="78"/>
      <c r="O145" s="78"/>
      <c r="P145" s="78"/>
      <c r="Q145" s="78"/>
      <c r="R145" s="78"/>
      <c r="S145" s="78"/>
      <c r="T145" s="78"/>
      <c r="U145" s="78"/>
      <c r="V145" s="78"/>
      <c r="W145" s="78"/>
      <c r="X145" s="78"/>
      <c r="Y145" s="78"/>
      <c r="Z145" s="78"/>
      <c r="AA145" s="78"/>
      <c r="AB145" s="78"/>
      <c r="AC145" s="78"/>
      <c r="AD145" s="78"/>
      <c r="AE145" s="78"/>
      <c r="AF145" s="78"/>
      <c r="AG145" s="78"/>
      <c r="AH145" s="78"/>
      <c r="AI145" s="78"/>
      <c r="AJ145" s="78"/>
      <c r="AK145" s="78"/>
      <c r="AL145" s="78"/>
      <c r="AM145" s="78"/>
      <c r="AN145" s="78"/>
      <c r="AO145" s="78"/>
      <c r="AP145" s="78"/>
      <c r="AQ145" s="78"/>
      <c r="AR145" s="78"/>
      <c r="AS145" s="78"/>
      <c r="AT145" s="78"/>
      <c r="AU145" s="78"/>
      <c r="AV145" s="78"/>
      <c r="AW145" s="78"/>
    </row>
    <row r="146" spans="1:48" ht="27.75" customHeight="1">
      <c r="A146" s="53"/>
      <c r="B146" s="73"/>
      <c r="C146" s="73"/>
      <c r="D146" s="73"/>
      <c r="E146" s="73"/>
      <c r="F146" s="78"/>
      <c r="G146" s="224"/>
      <c r="H146" s="78"/>
      <c r="I146" s="78"/>
      <c r="J146" s="78"/>
      <c r="K146" s="78"/>
      <c r="L146" s="78"/>
      <c r="M146" s="78"/>
      <c r="N146" s="78"/>
      <c r="O146" s="78"/>
      <c r="P146" s="78"/>
      <c r="Q146" s="78"/>
      <c r="R146" s="78"/>
      <c r="S146" s="78"/>
      <c r="T146" s="78"/>
      <c r="U146" s="78"/>
      <c r="V146" s="78"/>
      <c r="W146" s="78"/>
      <c r="X146" s="78"/>
      <c r="Y146" s="78"/>
      <c r="Z146" s="78"/>
      <c r="AA146" s="78"/>
      <c r="AB146" s="78"/>
      <c r="AC146" s="78"/>
      <c r="AD146" s="78"/>
      <c r="AE146" s="78"/>
      <c r="AF146" s="78"/>
      <c r="AG146" s="78"/>
      <c r="AH146" s="78"/>
      <c r="AI146" s="78"/>
      <c r="AJ146" s="78"/>
      <c r="AK146" s="78"/>
      <c r="AL146" s="78"/>
      <c r="AM146" s="78"/>
      <c r="AN146" s="78"/>
      <c r="AO146" s="78"/>
      <c r="AQ146" s="78"/>
      <c r="AR146" s="78"/>
      <c r="AS146" s="78"/>
      <c r="AT146" s="78"/>
      <c r="AU146" s="78"/>
      <c r="AV146" s="78"/>
    </row>
    <row r="147" spans="1:48" ht="27.75" customHeight="1">
      <c r="A147" s="53"/>
      <c r="E147" s="73"/>
      <c r="AB147" s="78"/>
      <c r="AC147" s="78"/>
      <c r="AD147" s="78"/>
      <c r="AE147" s="78"/>
      <c r="AF147" s="78"/>
      <c r="AG147" s="78"/>
      <c r="AH147" s="78"/>
      <c r="AI147" s="78"/>
      <c r="AJ147" s="78"/>
      <c r="AK147" s="78"/>
      <c r="AL147" s="78"/>
      <c r="AM147" s="78"/>
      <c r="AN147" s="78"/>
      <c r="AO147" s="78"/>
      <c r="AQ147" s="78"/>
      <c r="AR147" s="78"/>
      <c r="AS147" s="78"/>
      <c r="AT147" s="78"/>
      <c r="AU147" s="78"/>
      <c r="AV147" s="78"/>
    </row>
    <row r="148" spans="1:48" ht="27.75" customHeight="1">
      <c r="A148" s="53"/>
      <c r="E148" s="73"/>
      <c r="AB148" s="78"/>
      <c r="AC148" s="78"/>
      <c r="AD148" s="78"/>
      <c r="AE148" s="78"/>
      <c r="AF148" s="78"/>
      <c r="AG148" s="78"/>
      <c r="AH148" s="78"/>
      <c r="AI148" s="78"/>
      <c r="AJ148" s="78"/>
      <c r="AK148" s="78"/>
      <c r="AL148" s="78"/>
      <c r="AM148" s="78"/>
      <c r="AN148" s="78"/>
      <c r="AO148" s="78"/>
      <c r="AQ148" s="78"/>
      <c r="AR148" s="78"/>
      <c r="AS148" s="78"/>
      <c r="AT148" s="78"/>
      <c r="AU148" s="78"/>
      <c r="AV148" s="78"/>
    </row>
    <row r="149" ht="27.75" customHeight="1">
      <c r="A149" s="53"/>
    </row>
    <row r="150" ht="27.75" customHeight="1">
      <c r="A150" s="53"/>
    </row>
    <row r="151" ht="27.75" customHeight="1">
      <c r="A151" s="53"/>
    </row>
    <row r="152" ht="27.75" customHeight="1">
      <c r="A152" s="53"/>
    </row>
    <row r="153" ht="27.75" customHeight="1">
      <c r="A153" s="53"/>
    </row>
    <row r="154" ht="27.75" customHeight="1">
      <c r="A154" s="53"/>
    </row>
    <row r="155" ht="27.75" customHeight="1">
      <c r="A155" s="53"/>
    </row>
    <row r="156" ht="27.75" customHeight="1">
      <c r="A156" s="53"/>
    </row>
    <row r="157" ht="27.75" customHeight="1">
      <c r="A157" s="53"/>
    </row>
    <row r="158" ht="27.75" customHeight="1">
      <c r="A158" s="53"/>
    </row>
    <row r="159" ht="27.75" customHeight="1">
      <c r="A159" s="53"/>
    </row>
    <row r="160" ht="27.75" customHeight="1">
      <c r="A160" s="53"/>
    </row>
    <row r="161" ht="27.75" customHeight="1">
      <c r="A161" s="53"/>
    </row>
    <row r="162" ht="27.75" customHeight="1">
      <c r="A162" s="53"/>
    </row>
    <row r="163" ht="27.75" customHeight="1">
      <c r="A163" s="53"/>
    </row>
    <row r="164" ht="27.75" customHeight="1">
      <c r="A164" s="53"/>
    </row>
    <row r="165" ht="27.75" customHeight="1">
      <c r="A165" s="53"/>
    </row>
    <row r="166" ht="27.75" customHeight="1">
      <c r="A166" s="53"/>
    </row>
    <row r="167" ht="27.75" customHeight="1">
      <c r="A167" s="53"/>
    </row>
    <row r="168" ht="27.75" customHeight="1">
      <c r="A168" s="53"/>
    </row>
    <row r="169" ht="27.75" customHeight="1">
      <c r="A169" s="53"/>
    </row>
    <row r="170" ht="27.75" customHeight="1">
      <c r="A170" s="53"/>
    </row>
    <row r="171" ht="27.75" customHeight="1">
      <c r="A171" s="53"/>
    </row>
    <row r="172" ht="27.75" customHeight="1">
      <c r="A172" s="53"/>
    </row>
    <row r="173" ht="27.75" customHeight="1">
      <c r="A173" s="53"/>
    </row>
    <row r="174" ht="27.75" customHeight="1">
      <c r="A174" s="53"/>
    </row>
    <row r="175" ht="27.75" customHeight="1">
      <c r="A175" s="53"/>
    </row>
    <row r="176" ht="27.75" customHeight="1">
      <c r="A176" s="53"/>
    </row>
    <row r="177" ht="27.75" customHeight="1">
      <c r="A177" s="53"/>
    </row>
    <row r="178" ht="27.75" customHeight="1">
      <c r="A178" s="53"/>
    </row>
    <row r="179" ht="27.75" customHeight="1">
      <c r="A179" s="53"/>
    </row>
    <row r="180" ht="27.75" customHeight="1">
      <c r="A180" s="53"/>
    </row>
    <row r="181" ht="27.75" customHeight="1">
      <c r="A181" s="53"/>
    </row>
    <row r="182" ht="27.75" customHeight="1">
      <c r="A182" s="53"/>
    </row>
    <row r="183" ht="27.75" customHeight="1">
      <c r="A183" s="53"/>
    </row>
    <row r="184" ht="27.75" customHeight="1">
      <c r="A184" s="53"/>
    </row>
    <row r="185" ht="27.75" customHeight="1">
      <c r="A185" s="53"/>
    </row>
    <row r="186" ht="27.75" customHeight="1">
      <c r="A186" s="53"/>
    </row>
    <row r="187" ht="27.75" customHeight="1">
      <c r="A187" s="53"/>
    </row>
    <row r="188" ht="27.75" customHeight="1">
      <c r="A188" s="53"/>
    </row>
    <row r="189" ht="27.75" customHeight="1">
      <c r="A189" s="53"/>
    </row>
    <row r="190" ht="27.75" customHeight="1">
      <c r="A190" s="53"/>
    </row>
    <row r="191" ht="27.75" customHeight="1">
      <c r="A191" s="53"/>
    </row>
    <row r="192" ht="27.75" customHeight="1">
      <c r="A192" s="53"/>
    </row>
    <row r="193" ht="27.75" customHeight="1">
      <c r="A193" s="53"/>
    </row>
    <row r="194" ht="27.75" customHeight="1">
      <c r="A194" s="53"/>
    </row>
    <row r="195" ht="27.75" customHeight="1">
      <c r="A195" s="53"/>
    </row>
    <row r="196" ht="27.75" customHeight="1">
      <c r="A196" s="53"/>
    </row>
    <row r="197" ht="27.75" customHeight="1">
      <c r="A197" s="53"/>
    </row>
    <row r="198" ht="27.75" customHeight="1">
      <c r="A198" s="53"/>
    </row>
    <row r="199" ht="27.75" customHeight="1">
      <c r="A199" s="53"/>
    </row>
    <row r="200" ht="27.75" customHeight="1">
      <c r="A200" s="53"/>
    </row>
    <row r="201" ht="27.75" customHeight="1">
      <c r="A201" s="53"/>
    </row>
    <row r="202" ht="27.75" customHeight="1">
      <c r="A202" s="53"/>
    </row>
    <row r="203" ht="27.75" customHeight="1">
      <c r="A203" s="53"/>
    </row>
    <row r="204" ht="27.75" customHeight="1">
      <c r="A204" s="53"/>
    </row>
    <row r="205" ht="27.75" customHeight="1">
      <c r="A205" s="53"/>
    </row>
    <row r="206" ht="27.75" customHeight="1">
      <c r="A206" s="53"/>
    </row>
    <row r="207" ht="27.75" customHeight="1">
      <c r="A207" s="53"/>
    </row>
    <row r="208" ht="27.75" customHeight="1">
      <c r="A208" s="53"/>
    </row>
    <row r="209" ht="27.75" customHeight="1">
      <c r="A209" s="53"/>
    </row>
    <row r="210" ht="27.75" customHeight="1">
      <c r="A210" s="53"/>
    </row>
    <row r="211" ht="27.75" customHeight="1">
      <c r="A211" s="53"/>
    </row>
    <row r="212" ht="27.75" customHeight="1">
      <c r="A212" s="53"/>
    </row>
    <row r="213" ht="27.75" customHeight="1">
      <c r="A213" s="53"/>
    </row>
    <row r="214" ht="27.75" customHeight="1">
      <c r="A214" s="53"/>
    </row>
    <row r="215" ht="27.75" customHeight="1">
      <c r="A215" s="53"/>
    </row>
    <row r="216" ht="27.75" customHeight="1">
      <c r="A216" s="53"/>
    </row>
    <row r="217" ht="27.75" customHeight="1">
      <c r="A217" s="53"/>
    </row>
    <row r="218" ht="27.75" customHeight="1">
      <c r="A218" s="53"/>
    </row>
    <row r="219" ht="27.75" customHeight="1">
      <c r="A219" s="53"/>
    </row>
    <row r="220" ht="27.75" customHeight="1">
      <c r="A220" s="53"/>
    </row>
    <row r="221" ht="27.75" customHeight="1">
      <c r="A221" s="53"/>
    </row>
    <row r="222" ht="27.75" customHeight="1">
      <c r="A222" s="53"/>
    </row>
    <row r="223" ht="27.75" customHeight="1">
      <c r="A223" s="53"/>
    </row>
    <row r="224" ht="27.75" customHeight="1">
      <c r="A224" s="53"/>
    </row>
    <row r="225" ht="27.75" customHeight="1">
      <c r="A225" s="53"/>
    </row>
    <row r="226" ht="27.75" customHeight="1">
      <c r="A226" s="53"/>
    </row>
    <row r="227" ht="27.75" customHeight="1">
      <c r="A227" s="53"/>
    </row>
    <row r="228" ht="27.75" customHeight="1">
      <c r="A228" s="53"/>
    </row>
    <row r="229" ht="27.75" customHeight="1">
      <c r="A229" s="53"/>
    </row>
    <row r="230" ht="27.75" customHeight="1">
      <c r="A230" s="53"/>
    </row>
    <row r="231" ht="27.75" customHeight="1">
      <c r="A231" s="53"/>
    </row>
    <row r="232" ht="27.75" customHeight="1">
      <c r="A232" s="53"/>
    </row>
    <row r="233" ht="27.75" customHeight="1">
      <c r="A233" s="53"/>
    </row>
    <row r="234" ht="27.75" customHeight="1">
      <c r="A234" s="53"/>
    </row>
    <row r="235" ht="27.75" customHeight="1">
      <c r="A235" s="53"/>
    </row>
    <row r="236" ht="27.75" customHeight="1">
      <c r="A236" s="53"/>
    </row>
    <row r="237" ht="27.75" customHeight="1">
      <c r="A237" s="53"/>
    </row>
    <row r="238" ht="27.75" customHeight="1">
      <c r="A238" s="53"/>
    </row>
    <row r="239" ht="27.75" customHeight="1">
      <c r="A239" s="53"/>
    </row>
    <row r="240" ht="27.75" customHeight="1">
      <c r="A240" s="53"/>
    </row>
    <row r="241" ht="27.75" customHeight="1">
      <c r="A241" s="53"/>
    </row>
    <row r="242" ht="27.75" customHeight="1">
      <c r="A242" s="53"/>
    </row>
    <row r="243" ht="27.75" customHeight="1">
      <c r="A243" s="53"/>
    </row>
    <row r="244" ht="27.75" customHeight="1">
      <c r="A244" s="53"/>
    </row>
    <row r="245" ht="27.75" customHeight="1">
      <c r="A245" s="53"/>
    </row>
    <row r="246" ht="27.75" customHeight="1">
      <c r="A246" s="53"/>
    </row>
    <row r="247" ht="27.75" customHeight="1">
      <c r="A247" s="53"/>
    </row>
    <row r="248" ht="27.75" customHeight="1">
      <c r="A248" s="53"/>
    </row>
    <row r="249" ht="27.75" customHeight="1">
      <c r="A249" s="53"/>
    </row>
    <row r="250" ht="27.75" customHeight="1">
      <c r="A250" s="53"/>
    </row>
    <row r="251" ht="27.75" customHeight="1">
      <c r="A251" s="53"/>
    </row>
    <row r="252" ht="27.75" customHeight="1">
      <c r="A252" s="53"/>
    </row>
    <row r="253" ht="27.75" customHeight="1">
      <c r="A253" s="53"/>
    </row>
    <row r="254" ht="27.75" customHeight="1">
      <c r="A254" s="53"/>
    </row>
    <row r="255" ht="27.75" customHeight="1">
      <c r="A255" s="53"/>
    </row>
    <row r="256" ht="27.75" customHeight="1">
      <c r="A256" s="53"/>
    </row>
    <row r="257" ht="27.75" customHeight="1">
      <c r="A257" s="53"/>
    </row>
    <row r="258" ht="27.75" customHeight="1">
      <c r="A258" s="53"/>
    </row>
    <row r="259" ht="27.75" customHeight="1">
      <c r="A259" s="53"/>
    </row>
    <row r="260" ht="27.75" customHeight="1">
      <c r="A260" s="53"/>
    </row>
    <row r="261" ht="27.75" customHeight="1">
      <c r="A261" s="53"/>
    </row>
    <row r="262" ht="27.75" customHeight="1">
      <c r="A262" s="53"/>
    </row>
    <row r="263" ht="27.75" customHeight="1">
      <c r="A263" s="53"/>
    </row>
    <row r="264" ht="27.75" customHeight="1">
      <c r="A264" s="53"/>
    </row>
    <row r="265" ht="27.75" customHeight="1">
      <c r="A265" s="53"/>
    </row>
    <row r="266" ht="27.75" customHeight="1">
      <c r="A266" s="53"/>
    </row>
    <row r="267" ht="27.75" customHeight="1">
      <c r="A267" s="53"/>
    </row>
    <row r="268" ht="27.75" customHeight="1">
      <c r="A268" s="53"/>
    </row>
    <row r="269" ht="27.75" customHeight="1">
      <c r="A269" s="53"/>
    </row>
    <row r="270" ht="27.75" customHeight="1">
      <c r="A270" s="53"/>
    </row>
    <row r="271" ht="27.75" customHeight="1">
      <c r="A271" s="53"/>
    </row>
    <row r="272" ht="27.75" customHeight="1">
      <c r="A272" s="53"/>
    </row>
    <row r="273" ht="27.75" customHeight="1">
      <c r="A273" s="53"/>
    </row>
    <row r="274" ht="27.75" customHeight="1">
      <c r="A274" s="53"/>
    </row>
    <row r="275" ht="27.75" customHeight="1">
      <c r="A275" s="53"/>
    </row>
    <row r="276" ht="27.75" customHeight="1">
      <c r="A276" s="53"/>
    </row>
    <row r="277" ht="27.75" customHeight="1">
      <c r="A277" s="53"/>
    </row>
    <row r="278" ht="27.75" customHeight="1">
      <c r="A278" s="53"/>
    </row>
    <row r="279" ht="27.75" customHeight="1">
      <c r="A279" s="53"/>
    </row>
    <row r="280" ht="27.75" customHeight="1">
      <c r="A280" s="53"/>
    </row>
    <row r="281" ht="27.75" customHeight="1">
      <c r="A281" s="53"/>
    </row>
    <row r="282" ht="27.75" customHeight="1">
      <c r="A282" s="53"/>
    </row>
    <row r="283" ht="27.75" customHeight="1">
      <c r="A283" s="53"/>
    </row>
    <row r="284" ht="27.75" customHeight="1">
      <c r="A284" s="53"/>
    </row>
    <row r="285" ht="27.75" customHeight="1">
      <c r="A285" s="53"/>
    </row>
    <row r="286" ht="27.75" customHeight="1">
      <c r="A286" s="53"/>
    </row>
    <row r="287" ht="27.75" customHeight="1">
      <c r="A287" s="53"/>
    </row>
    <row r="288" ht="27.75" customHeight="1">
      <c r="A288" s="53"/>
    </row>
    <row r="289" ht="27.75" customHeight="1">
      <c r="A289" s="53"/>
    </row>
    <row r="290" ht="27.75" customHeight="1">
      <c r="A290" s="53"/>
    </row>
    <row r="291" ht="27.75" customHeight="1">
      <c r="A291" s="53"/>
    </row>
    <row r="292" ht="27.75" customHeight="1">
      <c r="A292" s="53"/>
    </row>
    <row r="293" ht="27.75" customHeight="1">
      <c r="A293" s="53"/>
    </row>
    <row r="294" ht="27.75" customHeight="1">
      <c r="A294" s="53"/>
    </row>
    <row r="295" ht="27.75" customHeight="1">
      <c r="A295" s="53"/>
    </row>
    <row r="296" ht="27.75" customHeight="1">
      <c r="A296" s="53"/>
    </row>
    <row r="297" ht="27.75" customHeight="1">
      <c r="A297" s="53"/>
    </row>
    <row r="298" ht="27.75" customHeight="1">
      <c r="A298" s="53"/>
    </row>
    <row r="299" ht="27.75" customHeight="1">
      <c r="A299" s="53"/>
    </row>
    <row r="300" ht="27.75" customHeight="1">
      <c r="A300" s="53"/>
    </row>
    <row r="301" ht="27.75" customHeight="1">
      <c r="A301" s="53"/>
    </row>
    <row r="302" ht="27.75" customHeight="1">
      <c r="A302" s="53"/>
    </row>
    <row r="303" ht="27.75" customHeight="1">
      <c r="A303" s="53"/>
    </row>
    <row r="304" ht="27.75" customHeight="1">
      <c r="A304" s="53"/>
    </row>
    <row r="305" ht="27.75" customHeight="1">
      <c r="A305" s="53"/>
    </row>
    <row r="306" ht="27.75" customHeight="1">
      <c r="A306" s="53"/>
    </row>
    <row r="307" ht="27.75" customHeight="1">
      <c r="A307" s="53"/>
    </row>
    <row r="308" ht="27.75" customHeight="1">
      <c r="A308" s="53"/>
    </row>
    <row r="309" ht="27.75" customHeight="1">
      <c r="A309" s="53"/>
    </row>
    <row r="310" ht="27.75" customHeight="1">
      <c r="A310" s="53"/>
    </row>
    <row r="311" ht="27.75" customHeight="1">
      <c r="A311" s="53"/>
    </row>
    <row r="312" ht="27.75" customHeight="1">
      <c r="A312" s="53"/>
    </row>
    <row r="313" ht="27.75" customHeight="1">
      <c r="A313" s="53"/>
    </row>
    <row r="314" ht="27.75" customHeight="1">
      <c r="A314" s="53"/>
    </row>
    <row r="315" ht="27.75" customHeight="1">
      <c r="A315" s="53"/>
    </row>
    <row r="316" ht="27.75" customHeight="1">
      <c r="A316" s="53"/>
    </row>
    <row r="317" ht="27.75" customHeight="1">
      <c r="A317" s="53"/>
    </row>
    <row r="318" ht="27.75" customHeight="1">
      <c r="A318" s="53"/>
    </row>
    <row r="319" ht="27.75" customHeight="1">
      <c r="A319" s="53"/>
    </row>
    <row r="320" ht="27.75" customHeight="1">
      <c r="A320" s="53"/>
    </row>
    <row r="321" ht="27.75" customHeight="1">
      <c r="A321" s="53"/>
    </row>
    <row r="322" ht="27.75" customHeight="1">
      <c r="A322" s="53"/>
    </row>
    <row r="323" ht="27.75" customHeight="1">
      <c r="A323" s="53"/>
    </row>
    <row r="324" ht="27.75" customHeight="1">
      <c r="A324" s="53"/>
    </row>
    <row r="325" ht="27.75" customHeight="1">
      <c r="A325" s="53"/>
    </row>
    <row r="326" ht="27.75" customHeight="1">
      <c r="A326" s="53"/>
    </row>
    <row r="327" ht="27.75" customHeight="1">
      <c r="A327" s="53"/>
    </row>
    <row r="328" ht="27.75" customHeight="1">
      <c r="A328" s="53"/>
    </row>
    <row r="329" ht="27.75" customHeight="1">
      <c r="A329" s="53"/>
    </row>
    <row r="330" ht="27.75" customHeight="1">
      <c r="A330" s="53"/>
    </row>
    <row r="331" ht="27.75" customHeight="1">
      <c r="A331" s="53"/>
    </row>
    <row r="332" ht="27.75" customHeight="1">
      <c r="A332" s="53"/>
    </row>
    <row r="333" ht="27.75" customHeight="1">
      <c r="A333" s="53"/>
    </row>
    <row r="334" ht="27.75" customHeight="1">
      <c r="A334" s="53"/>
    </row>
    <row r="335" ht="27.75" customHeight="1">
      <c r="A335" s="53"/>
    </row>
    <row r="336" ht="27.75" customHeight="1">
      <c r="A336" s="53"/>
    </row>
    <row r="337" ht="27.75" customHeight="1">
      <c r="A337" s="53"/>
    </row>
    <row r="338" ht="27.75" customHeight="1">
      <c r="A338" s="53"/>
    </row>
    <row r="339" ht="27.75" customHeight="1">
      <c r="A339" s="53"/>
    </row>
    <row r="340" ht="27.75" customHeight="1">
      <c r="A340" s="53"/>
    </row>
    <row r="341" ht="27.75" customHeight="1">
      <c r="A341" s="53"/>
    </row>
    <row r="342" ht="27.75" customHeight="1">
      <c r="A342" s="53"/>
    </row>
    <row r="343" ht="27.75" customHeight="1">
      <c r="A343" s="53"/>
    </row>
    <row r="344" ht="27.75" customHeight="1">
      <c r="A344" s="53"/>
    </row>
    <row r="345" ht="27.75" customHeight="1">
      <c r="A345" s="53"/>
    </row>
    <row r="346" ht="27.75" customHeight="1">
      <c r="A346" s="53"/>
    </row>
    <row r="347" ht="27.75" customHeight="1">
      <c r="A347" s="53"/>
    </row>
    <row r="348" ht="27.75" customHeight="1">
      <c r="A348" s="53"/>
    </row>
    <row r="349" ht="27.75" customHeight="1">
      <c r="A349" s="53"/>
    </row>
    <row r="350" ht="27.75" customHeight="1">
      <c r="A350" s="53"/>
    </row>
    <row r="351" ht="27.75" customHeight="1">
      <c r="A351" s="53"/>
    </row>
    <row r="352" ht="27.75" customHeight="1">
      <c r="A352" s="53"/>
    </row>
    <row r="353" ht="27.75" customHeight="1">
      <c r="A353" s="53"/>
    </row>
    <row r="354" ht="27.75" customHeight="1">
      <c r="A354" s="53"/>
    </row>
    <row r="355" ht="27.75" customHeight="1">
      <c r="A355" s="53"/>
    </row>
    <row r="356" ht="27.75" customHeight="1">
      <c r="A356" s="53"/>
    </row>
    <row r="357" ht="27.75" customHeight="1">
      <c r="A357" s="53"/>
    </row>
    <row r="358" ht="27.75" customHeight="1">
      <c r="A358" s="53"/>
    </row>
    <row r="359" ht="27.75" customHeight="1">
      <c r="A359" s="53"/>
    </row>
    <row r="360" ht="27.75" customHeight="1">
      <c r="A360" s="53"/>
    </row>
    <row r="361" ht="27.75" customHeight="1">
      <c r="A361" s="53"/>
    </row>
    <row r="362" ht="27.75" customHeight="1">
      <c r="A362" s="53"/>
    </row>
    <row r="363" ht="27.75" customHeight="1">
      <c r="A363" s="53"/>
    </row>
    <row r="364" ht="27.75" customHeight="1">
      <c r="A364" s="53"/>
    </row>
    <row r="365" ht="27.75" customHeight="1">
      <c r="A365" s="53"/>
    </row>
    <row r="366" ht="27.75" customHeight="1">
      <c r="A366" s="53"/>
    </row>
    <row r="367" ht="27.75" customHeight="1">
      <c r="A367" s="53"/>
    </row>
    <row r="368" ht="27.75" customHeight="1">
      <c r="A368" s="53"/>
    </row>
    <row r="369" ht="27.75" customHeight="1">
      <c r="A369" s="53"/>
    </row>
    <row r="370" ht="27.75" customHeight="1">
      <c r="A370" s="53"/>
    </row>
    <row r="371" ht="27.75" customHeight="1">
      <c r="A371" s="53"/>
    </row>
    <row r="372" ht="27.75" customHeight="1">
      <c r="A372" s="53"/>
    </row>
    <row r="373" ht="27.75" customHeight="1">
      <c r="A373" s="53"/>
    </row>
    <row r="374" ht="27.75" customHeight="1">
      <c r="A374" s="53"/>
    </row>
    <row r="375" ht="27.75" customHeight="1">
      <c r="A375" s="53"/>
    </row>
    <row r="376" ht="27.75" customHeight="1">
      <c r="A376" s="53"/>
    </row>
    <row r="377" ht="27.75" customHeight="1">
      <c r="A377" s="53"/>
    </row>
    <row r="378" ht="27.75" customHeight="1">
      <c r="A378" s="53"/>
    </row>
    <row r="379" ht="27.75" customHeight="1">
      <c r="A379" s="53"/>
    </row>
    <row r="380" ht="27.75" customHeight="1">
      <c r="A380" s="53"/>
    </row>
    <row r="381" ht="27.75" customHeight="1">
      <c r="A381" s="53"/>
    </row>
    <row r="382" ht="27.75" customHeight="1">
      <c r="A382" s="53"/>
    </row>
    <row r="383" ht="27.75" customHeight="1">
      <c r="A383" s="53"/>
    </row>
    <row r="384" ht="27.75" customHeight="1">
      <c r="A384" s="53"/>
    </row>
    <row r="385" ht="27.75" customHeight="1">
      <c r="A385" s="53"/>
    </row>
    <row r="386" ht="27.75" customHeight="1">
      <c r="A386" s="53"/>
    </row>
    <row r="387" ht="27.75" customHeight="1">
      <c r="A387" s="53"/>
    </row>
    <row r="388" ht="27.75" customHeight="1">
      <c r="A388" s="53"/>
    </row>
    <row r="389" ht="27.75" customHeight="1">
      <c r="A389" s="53"/>
    </row>
    <row r="390" ht="27.75" customHeight="1">
      <c r="A390" s="53"/>
    </row>
    <row r="391" ht="27.75" customHeight="1">
      <c r="A391" s="53"/>
    </row>
    <row r="392" ht="27.75" customHeight="1">
      <c r="A392" s="53"/>
    </row>
    <row r="393" ht="27.75" customHeight="1">
      <c r="A393" s="53"/>
    </row>
    <row r="394" ht="27.75" customHeight="1">
      <c r="A394" s="53"/>
    </row>
    <row r="395" ht="27.75" customHeight="1">
      <c r="A395" s="53"/>
    </row>
    <row r="396" ht="27.75" customHeight="1">
      <c r="A396" s="53"/>
    </row>
    <row r="397" ht="27.75" customHeight="1">
      <c r="A397" s="53"/>
    </row>
    <row r="398" ht="27.75" customHeight="1">
      <c r="A398" s="53"/>
    </row>
    <row r="399" ht="27.75" customHeight="1">
      <c r="A399" s="53"/>
    </row>
    <row r="400" ht="27.75" customHeight="1">
      <c r="A400" s="53"/>
    </row>
    <row r="401" ht="27.75" customHeight="1">
      <c r="A401" s="53"/>
    </row>
    <row r="402" ht="27.75" customHeight="1">
      <c r="A402" s="53"/>
    </row>
    <row r="403" ht="27.75" customHeight="1">
      <c r="A403" s="53"/>
    </row>
    <row r="404" ht="27.75" customHeight="1">
      <c r="A404" s="53"/>
    </row>
    <row r="405" ht="27.75" customHeight="1">
      <c r="A405" s="53"/>
    </row>
    <row r="406" ht="27.75" customHeight="1">
      <c r="A406" s="53"/>
    </row>
    <row r="407" ht="27.75" customHeight="1">
      <c r="A407" s="53"/>
    </row>
    <row r="408" ht="27.75" customHeight="1">
      <c r="A408" s="53"/>
    </row>
    <row r="409" ht="27.75" customHeight="1">
      <c r="A409" s="53"/>
    </row>
    <row r="410" ht="27.75" customHeight="1">
      <c r="A410" s="53"/>
    </row>
    <row r="411" ht="27.75" customHeight="1">
      <c r="A411" s="53"/>
    </row>
    <row r="412" ht="27.75" customHeight="1">
      <c r="A412" s="53"/>
    </row>
    <row r="413" ht="27.75" customHeight="1">
      <c r="A413" s="53"/>
    </row>
    <row r="414" ht="27.75" customHeight="1">
      <c r="A414" s="53"/>
    </row>
    <row r="415" ht="27.75" customHeight="1">
      <c r="A415" s="53"/>
    </row>
    <row r="416" ht="27.75" customHeight="1">
      <c r="A416" s="53"/>
    </row>
    <row r="417" ht="27.75" customHeight="1">
      <c r="A417" s="53"/>
    </row>
    <row r="418" ht="27.75" customHeight="1">
      <c r="A418" s="53"/>
    </row>
    <row r="419" ht="27.75" customHeight="1">
      <c r="A419" s="53"/>
    </row>
    <row r="420" ht="27.75" customHeight="1">
      <c r="A420" s="53"/>
    </row>
    <row r="421" ht="27.75" customHeight="1">
      <c r="A421" s="53"/>
    </row>
    <row r="422" ht="27.75" customHeight="1">
      <c r="A422" s="53"/>
    </row>
    <row r="423" ht="27.75" customHeight="1">
      <c r="A423" s="53"/>
    </row>
    <row r="424" ht="27.75" customHeight="1">
      <c r="A424" s="53"/>
    </row>
    <row r="425" ht="27.75" customHeight="1">
      <c r="A425" s="53"/>
    </row>
    <row r="426" ht="27.75" customHeight="1">
      <c r="A426" s="53"/>
    </row>
    <row r="427" ht="27.75" customHeight="1">
      <c r="A427" s="53"/>
    </row>
    <row r="428" ht="27.75" customHeight="1">
      <c r="A428" s="53"/>
    </row>
    <row r="429" ht="27.75" customHeight="1">
      <c r="A429" s="53"/>
    </row>
    <row r="430" ht="27.75" customHeight="1">
      <c r="A430" s="53"/>
    </row>
    <row r="431" ht="27.75" customHeight="1">
      <c r="A431" s="53"/>
    </row>
    <row r="432" ht="27.75" customHeight="1">
      <c r="A432" s="53"/>
    </row>
    <row r="433" ht="27.75" customHeight="1">
      <c r="A433" s="53"/>
    </row>
    <row r="434" ht="27.75" customHeight="1">
      <c r="A434" s="53"/>
    </row>
    <row r="435" ht="27.75" customHeight="1">
      <c r="A435" s="53"/>
    </row>
    <row r="436" ht="27.75" customHeight="1">
      <c r="A436" s="53"/>
    </row>
    <row r="437" ht="27.75" customHeight="1">
      <c r="A437" s="53"/>
    </row>
    <row r="438" ht="27.75" customHeight="1">
      <c r="A438" s="53"/>
    </row>
    <row r="439" ht="27.75" customHeight="1">
      <c r="A439" s="53"/>
    </row>
    <row r="440" ht="27.75" customHeight="1">
      <c r="A440" s="53"/>
    </row>
    <row r="441" ht="27.75" customHeight="1">
      <c r="A441" s="53"/>
    </row>
    <row r="442" ht="27.75" customHeight="1">
      <c r="A442" s="53"/>
    </row>
    <row r="443" ht="27.75" customHeight="1">
      <c r="A443" s="53"/>
    </row>
    <row r="444" ht="27.75" customHeight="1">
      <c r="A444" s="53"/>
    </row>
    <row r="445" ht="27.75" customHeight="1">
      <c r="A445" s="53"/>
    </row>
    <row r="446" ht="27.75" customHeight="1">
      <c r="A446" s="53"/>
    </row>
    <row r="447" ht="27.75" customHeight="1">
      <c r="A447" s="53"/>
    </row>
    <row r="448" ht="27.75" customHeight="1">
      <c r="A448" s="53"/>
    </row>
    <row r="449" ht="27.75" customHeight="1">
      <c r="A449" s="53"/>
    </row>
    <row r="450" ht="27.75" customHeight="1">
      <c r="A450" s="53"/>
    </row>
    <row r="451" ht="27.75" customHeight="1">
      <c r="A451" s="53"/>
    </row>
    <row r="452" ht="27.75" customHeight="1">
      <c r="A452" s="53"/>
    </row>
    <row r="453" ht="27.75" customHeight="1">
      <c r="A453" s="53"/>
    </row>
    <row r="454" ht="27.75" customHeight="1">
      <c r="A454" s="53"/>
    </row>
    <row r="455" ht="27.75" customHeight="1">
      <c r="A455" s="53"/>
    </row>
    <row r="456" ht="27.75" customHeight="1">
      <c r="A456" s="53"/>
    </row>
    <row r="457" ht="27.75" customHeight="1">
      <c r="A457" s="53"/>
    </row>
    <row r="458" ht="27.75" customHeight="1">
      <c r="A458" s="53"/>
    </row>
    <row r="459" ht="27.75" customHeight="1">
      <c r="A459" s="53"/>
    </row>
    <row r="460" ht="27.75" customHeight="1">
      <c r="A460" s="53"/>
    </row>
    <row r="461" ht="27.75" customHeight="1">
      <c r="A461" s="53"/>
    </row>
    <row r="462" ht="27.75" customHeight="1">
      <c r="A462" s="53"/>
    </row>
    <row r="463" ht="27.75" customHeight="1">
      <c r="A463" s="53"/>
    </row>
    <row r="464" ht="27.75" customHeight="1">
      <c r="A464" s="53"/>
    </row>
    <row r="465" ht="27.75" customHeight="1">
      <c r="A465" s="53"/>
    </row>
  </sheetData>
  <sheetProtection/>
  <autoFilter ref="A4:AV111"/>
  <mergeCells count="15">
    <mergeCell ref="C1:D1"/>
    <mergeCell ref="AD2:AG2"/>
    <mergeCell ref="AH2:AI2"/>
    <mergeCell ref="AJ2:AK2"/>
    <mergeCell ref="AD1:AK1"/>
    <mergeCell ref="Z2:AC2"/>
    <mergeCell ref="O2:Y2"/>
    <mergeCell ref="I2:N2"/>
    <mergeCell ref="F1:AC1"/>
    <mergeCell ref="AV1:AW2"/>
    <mergeCell ref="AT2:AU2"/>
    <mergeCell ref="AO1:AU1"/>
    <mergeCell ref="AQ2:AS2"/>
    <mergeCell ref="AO2:AO3"/>
    <mergeCell ref="AP2:AP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1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Xsenia</dc:creator>
  <cp:keywords/>
  <dc:description/>
  <cp:lastModifiedBy>TIN</cp:lastModifiedBy>
  <cp:lastPrinted>2022-03-18T06:36:17Z</cp:lastPrinted>
  <dcterms:created xsi:type="dcterms:W3CDTF">2016-01-06T06:00:19Z</dcterms:created>
  <dcterms:modified xsi:type="dcterms:W3CDTF">2023-01-18T03:28:12Z</dcterms:modified>
  <cp:category/>
  <cp:version/>
  <cp:contentType/>
  <cp:contentStatus/>
</cp:coreProperties>
</file>